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7" activeTab="7"/>
  </bookViews>
  <sheets>
    <sheet name="Division 1" sheetId="1" r:id="rId1"/>
    <sheet name="Division 2" sheetId="2" r:id="rId2"/>
    <sheet name="Shield A" sheetId="3" r:id="rId3"/>
    <sheet name="Shield B" sheetId="4" r:id="rId4"/>
    <sheet name="Mike Russle Cup" sheetId="5" r:id="rId5"/>
    <sheet name="Elleston Trophy" sheetId="6" r:id="rId6"/>
    <sheet name="Unplayed games" sheetId="7" r:id="rId7"/>
    <sheet name="Venues" sheetId="8" r:id="rId8"/>
    <sheet name="Winners" sheetId="9" r:id="rId9"/>
  </sheets>
  <definedNames>
    <definedName name="_xlnm.Print_Area" localSheetId="0">'Division 1'!$A$1:$R$24</definedName>
    <definedName name="_xlnm.Print_Area" localSheetId="1">'Division 2'!$A$1:$R$24</definedName>
    <definedName name="_xlnm.Print_Area" localSheetId="5">'Elleston Trophy'!$A$1:$I$26</definedName>
    <definedName name="_xlnm.Print_Area" localSheetId="4">'Mike Russle Cup'!$A$1:$L$27</definedName>
    <definedName name="_xlnm.Print_Area" localSheetId="2">'Shield A'!$A$1:$R$24</definedName>
    <definedName name="_xlnm.Print_Area" localSheetId="3">'Shield B'!$A$1:$R$24</definedName>
    <definedName name="TABLE" localSheetId="0">'Division 1'!#REF!</definedName>
    <definedName name="TABLE" localSheetId="1">'Division 2'!#REF!</definedName>
    <definedName name="TABLE" localSheetId="2">'Shield A'!#REF!</definedName>
    <definedName name="TABLE" localSheetId="3">'Shield B'!#REF!</definedName>
    <definedName name="TABLE" localSheetId="4">'Mike Russle Cup'!#REF!</definedName>
    <definedName name="TABLE" localSheetId="5">'Elleston Trophy'!#REF!</definedName>
    <definedName name="Excel_BuiltIn_Print_Area" localSheetId="6">'Unplayed games'!#REF!</definedName>
  </definedNames>
  <calcPr fullCalcOnLoad="1"/>
</workbook>
</file>

<file path=xl/sharedStrings.xml><?xml version="1.0" encoding="utf-8"?>
<sst xmlns="http://schemas.openxmlformats.org/spreadsheetml/2006/main" count="542" uniqueCount="186">
  <si>
    <t>Division One Results</t>
  </si>
  <si>
    <t>Away team</t>
  </si>
  <si>
    <t>played</t>
  </si>
  <si>
    <t>wins</t>
  </si>
  <si>
    <t>lost</t>
  </si>
  <si>
    <t>win points</t>
  </si>
  <si>
    <t>points</t>
  </si>
  <si>
    <t xml:space="preserve">total </t>
  </si>
  <si>
    <t>rank</t>
  </si>
  <si>
    <t>winners - first cut</t>
  </si>
  <si>
    <t>winners - 2nd cut</t>
  </si>
  <si>
    <t>Home team</t>
  </si>
  <si>
    <t>BCC</t>
  </si>
  <si>
    <t>Jokers</t>
  </si>
  <si>
    <t>Railway Bell</t>
  </si>
  <si>
    <t>Mitre</t>
  </si>
  <si>
    <t>Players</t>
  </si>
  <si>
    <t>Plough</t>
  </si>
  <si>
    <t>Chequers</t>
  </si>
  <si>
    <t>SCCC</t>
  </si>
  <si>
    <t>left column = home team</t>
  </si>
  <si>
    <t>Division One</t>
  </si>
  <si>
    <t>Last changed</t>
  </si>
  <si>
    <t>Points - 1 point per legs won plus 2 points for each win.</t>
  </si>
  <si>
    <t>Div One League Table</t>
  </si>
  <si>
    <t>won</t>
  </si>
  <si>
    <t>legs for</t>
  </si>
  <si>
    <t>leg agst</t>
  </si>
  <si>
    <t>diff</t>
  </si>
  <si>
    <t>bonus points</t>
  </si>
  <si>
    <t>Division Two Results</t>
  </si>
  <si>
    <t>Black Horse</t>
  </si>
  <si>
    <t>Builders</t>
  </si>
  <si>
    <t>Sebright</t>
  </si>
  <si>
    <t>EBRBL</t>
  </si>
  <si>
    <t>BSCA</t>
  </si>
  <si>
    <t>Kitcheners</t>
  </si>
  <si>
    <t>PBCC</t>
  </si>
  <si>
    <t>Woodhouse</t>
  </si>
  <si>
    <t>Division Two</t>
  </si>
  <si>
    <t>Div Two League Table</t>
  </si>
  <si>
    <t>Shield A Results</t>
  </si>
  <si>
    <t>Shield A</t>
  </si>
  <si>
    <t>Shield A League Table</t>
  </si>
  <si>
    <t>Shield B Results</t>
  </si>
  <si>
    <t>Shield B</t>
  </si>
  <si>
    <t>Shield B League Table</t>
  </si>
  <si>
    <t>Mike Russle Cup</t>
  </si>
  <si>
    <t>Round 1 - Nov 9</t>
  </si>
  <si>
    <t>Round 2 Jan 25</t>
  </si>
  <si>
    <t>Semi Finals April 11</t>
  </si>
  <si>
    <t>Final May 16</t>
  </si>
  <si>
    <t>Venue
Chequers</t>
  </si>
  <si>
    <r>
      <rPr>
        <sz val="20"/>
        <color indexed="13"/>
        <rFont val="Lucida Sans Unicode"/>
        <family val="2"/>
      </rPr>
      <t xml:space="preserve">Jim Elleston Trophy - </t>
    </r>
    <r>
      <rPr>
        <sz val="11"/>
        <color indexed="13"/>
        <rFont val="Lucida Sans Unicode"/>
        <family val="2"/>
      </rPr>
      <t xml:space="preserve">1st Round Mike Russle Cup Losers </t>
    </r>
  </si>
  <si>
    <t>Venue 
Railway Bell</t>
  </si>
  <si>
    <t>Original Date</t>
  </si>
  <si>
    <t>Competition</t>
  </si>
  <si>
    <t xml:space="preserve">home team </t>
  </si>
  <si>
    <t>away team</t>
  </si>
  <si>
    <t>date arranged /played</t>
  </si>
  <si>
    <t>actual result</t>
  </si>
  <si>
    <t>home</t>
  </si>
  <si>
    <t>away</t>
  </si>
  <si>
    <t>League 1</t>
  </si>
  <si>
    <t>This shows any games which it has not been possible to play on the due date</t>
  </si>
  <si>
    <t>League 2</t>
  </si>
  <si>
    <t>year</t>
  </si>
  <si>
    <t>Elleston Trophy</t>
  </si>
  <si>
    <t xml:space="preserve">Shield Final </t>
  </si>
  <si>
    <t xml:space="preserve">Singles </t>
  </si>
  <si>
    <t>Doubles</t>
  </si>
  <si>
    <t>AGM</t>
  </si>
  <si>
    <t>Owens</t>
  </si>
  <si>
    <t>Nomads</t>
  </si>
  <si>
    <t>BH</t>
  </si>
  <si>
    <t>2015/6</t>
  </si>
  <si>
    <t>Bell</t>
  </si>
  <si>
    <t>2014/5</t>
  </si>
  <si>
    <t>2013/4</t>
  </si>
  <si>
    <t>2012/3</t>
  </si>
  <si>
    <t>Green Monks</t>
  </si>
  <si>
    <t>2011/2</t>
  </si>
  <si>
    <t>2010/1</t>
  </si>
  <si>
    <t>PBRBL</t>
  </si>
  <si>
    <t>2009/0</t>
  </si>
  <si>
    <t>Lord Nelson</t>
  </si>
  <si>
    <t>Alex</t>
  </si>
  <si>
    <t>2008/9</t>
  </si>
  <si>
    <t>???</t>
  </si>
  <si>
    <t>2007/8</t>
  </si>
  <si>
    <t>2006/7</t>
  </si>
  <si>
    <t>2005/6</t>
  </si>
  <si>
    <t>AMC</t>
  </si>
  <si>
    <t>2004/5</t>
  </si>
  <si>
    <t>2003/4</t>
  </si>
  <si>
    <t>Since 2011, it was agreed that the 5 finals be rotated amongst the 16 teams. The Players from the White Hart indicated they did not wish to be considered as a finals venue.</t>
  </si>
  <si>
    <t>Year</t>
  </si>
  <si>
    <t>Number</t>
  </si>
  <si>
    <t>Div 1</t>
  </si>
  <si>
    <t xml:space="preserve">Div 2 </t>
  </si>
  <si>
    <t>MR Cup</t>
  </si>
  <si>
    <t xml:space="preserve">Elleston </t>
  </si>
  <si>
    <t>Shield C</t>
  </si>
  <si>
    <t>Shield D</t>
  </si>
  <si>
    <t>Hempstead</t>
  </si>
  <si>
    <t>Singles</t>
  </si>
  <si>
    <t>Pairs</t>
  </si>
  <si>
    <t>1984/5</t>
  </si>
  <si>
    <t>Builders A</t>
  </si>
  <si>
    <t>1985/6</t>
  </si>
  <si>
    <t>Dukes</t>
  </si>
  <si>
    <t>1986/7</t>
  </si>
  <si>
    <t>1987/8</t>
  </si>
  <si>
    <t>1988/9</t>
  </si>
  <si>
    <t>1989/0</t>
  </si>
  <si>
    <t>1990/1</t>
  </si>
  <si>
    <t>1991/2</t>
  </si>
  <si>
    <t>1992/3</t>
  </si>
  <si>
    <t>1993/4</t>
  </si>
  <si>
    <t>1994/5</t>
  </si>
  <si>
    <t>EBUS</t>
  </si>
  <si>
    <t>1995/6</t>
  </si>
  <si>
    <t>Bridge</t>
  </si>
  <si>
    <t>1996/7</t>
  </si>
  <si>
    <t>1997/8</t>
  </si>
  <si>
    <t>1998/9</t>
  </si>
  <si>
    <t>Old Ford</t>
  </si>
  <si>
    <t>1999/0</t>
  </si>
  <si>
    <t>2000/1</t>
  </si>
  <si>
    <t>2001/2</t>
  </si>
  <si>
    <t>2002/3</t>
  </si>
  <si>
    <t>Barnet C Club</t>
  </si>
  <si>
    <r>
      <rPr>
        <sz val="10"/>
        <color indexed="8"/>
        <rFont val="Lucida Sans Unicode"/>
        <family val="2"/>
      </rPr>
      <t>Black Horse</t>
    </r>
    <r>
      <rPr>
        <sz val="10"/>
        <color indexed="8"/>
        <rFont val="Times New Roman"/>
        <family val="1"/>
      </rPr>
      <t xml:space="preserve"> </t>
    </r>
  </si>
  <si>
    <t xml:space="preserve">Carol Donkin </t>
  </si>
  <si>
    <t>Andy Heath/ Gerry Nichols (GM)</t>
  </si>
  <si>
    <t>Kitchener</t>
  </si>
  <si>
    <t xml:space="preserve">Builders </t>
  </si>
  <si>
    <r>
      <rPr>
        <sz val="10"/>
        <color indexed="8"/>
        <rFont val="Lucida Sans Unicode"/>
        <family val="2"/>
      </rPr>
      <t>Players</t>
    </r>
    <r>
      <rPr>
        <sz val="10"/>
        <color indexed="8"/>
        <rFont val="Times New Roman"/>
        <family val="1"/>
      </rPr>
      <t xml:space="preserve"> </t>
    </r>
  </si>
  <si>
    <t>Bob Whitlam (Alex)</t>
  </si>
  <si>
    <t>Harry Clinch/Peter Morrison (PBRBL)</t>
  </si>
  <si>
    <t>Mick Brennan/Grolsch (PBRBL)</t>
  </si>
  <si>
    <t>Alexandra</t>
  </si>
  <si>
    <t>Graham Cope (Chequers)</t>
  </si>
  <si>
    <t>Sally Gunning/Ian Anderson (Jokers)</t>
  </si>
  <si>
    <t xml:space="preserve">The Players </t>
  </si>
  <si>
    <t>Ian Anderson (Jokers)</t>
  </si>
  <si>
    <t>C Horn/Dennis Soer (BSCA)</t>
  </si>
  <si>
    <t>not played</t>
  </si>
  <si>
    <t>Leslie Camp (Builders)</t>
  </si>
  <si>
    <t>Roy Metzlaar (Players)</t>
  </si>
  <si>
    <t>Fred Beech/Linda Bailey (players)</t>
  </si>
  <si>
    <t>2009/1</t>
  </si>
  <si>
    <t>Paul Englefield (Chequers)</t>
  </si>
  <si>
    <t>Mick Smith/Gallagher (Alex)</t>
  </si>
  <si>
    <t>Jim Paul (Plough)</t>
  </si>
  <si>
    <t>Mick Callighan/Brian Leighton (Plough)</t>
  </si>
  <si>
    <t>Linda Bailey (Players)</t>
  </si>
  <si>
    <t xml:space="preserve">Warwick Bell/ Christine Bezani (BH) </t>
  </si>
  <si>
    <t>Terry Down (EBRBL)</t>
  </si>
  <si>
    <t xml:space="preserve">Alan Seager (Railway Bell) </t>
  </si>
  <si>
    <t xml:space="preserve">Peter Morrison/Marion Pearce (BCC) </t>
  </si>
  <si>
    <t xml:space="preserve">Players </t>
  </si>
  <si>
    <r>
      <rPr>
        <sz val="10"/>
        <rFont val="Lucida Sans Unicode"/>
        <family val="2"/>
      </rPr>
      <t>Chris Lowe (Woodhouse)</t>
    </r>
    <r>
      <rPr>
        <b/>
        <sz val="10"/>
        <rFont val="Lucida Sans Unicode"/>
        <family val="2"/>
      </rPr>
      <t xml:space="preserve"> </t>
    </r>
  </si>
  <si>
    <t>Paul Lane/Sue Newton-Short (PBCC)</t>
  </si>
  <si>
    <r>
      <rPr>
        <sz val="10"/>
        <color indexed="8"/>
        <rFont val="Lucida Sans Unicode"/>
        <family val="2"/>
      </rPr>
      <t>Peter Brewster (Kitch)</t>
    </r>
    <r>
      <rPr>
        <sz val="10"/>
        <color indexed="8"/>
        <rFont val=""/>
        <family val="1"/>
      </rPr>
      <t xml:space="preserve"> </t>
    </r>
  </si>
  <si>
    <t xml:space="preserve">R Burton/P Mulligan (Mitre) </t>
  </si>
  <si>
    <t>2016/7</t>
  </si>
  <si>
    <t>2017/8</t>
  </si>
  <si>
    <t>2018/9</t>
  </si>
  <si>
    <t>2019/0</t>
  </si>
  <si>
    <t>2020/1</t>
  </si>
  <si>
    <t>2021/2</t>
  </si>
  <si>
    <t>2022/3</t>
  </si>
  <si>
    <t>2023/4</t>
  </si>
  <si>
    <t>2024/5</t>
  </si>
  <si>
    <t>2025/6</t>
  </si>
  <si>
    <t>2026/7</t>
  </si>
  <si>
    <t>2027/8</t>
  </si>
  <si>
    <t>2028/9</t>
  </si>
  <si>
    <t>2029/0</t>
  </si>
  <si>
    <t>2030/1</t>
  </si>
  <si>
    <t>2031/2</t>
  </si>
  <si>
    <t>2032/3</t>
  </si>
  <si>
    <t>2033/4</t>
  </si>
  <si>
    <t>2034/5</t>
  </si>
  <si>
    <t>2035/6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</si>
</sst>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"/>
    <numFmt numFmtId="167" formatCode="DD\-MMM"/>
    <numFmt numFmtId="168" formatCode="DD/MM/YY"/>
    <numFmt numFmtId="169" formatCode="DD\ MMMM\ "/>
    <numFmt numFmtId="170" formatCode="DD\-MMM\-YY"/>
    <numFmt numFmtId="171" formatCode="DD/MM/YYYY"/>
  </numFmts>
  <fonts count="54">
    <font>
      <sz val="10"/>
      <name val="Lucida Sans Unicode"/>
      <family val="2"/>
    </font>
    <font>
      <sz val="10"/>
      <name val="Arial"/>
      <family val="0"/>
    </font>
    <font>
      <b/>
      <sz val="12"/>
      <color indexed="13"/>
      <name val="Lucida Sans Unicode"/>
      <family val="2"/>
    </font>
    <font>
      <b/>
      <sz val="12"/>
      <color indexed="25"/>
      <name val="Lucida Sans Unicode"/>
      <family val="2"/>
    </font>
    <font>
      <b/>
      <sz val="10"/>
      <color indexed="62"/>
      <name val="Lucida Sans Unicode"/>
      <family val="2"/>
    </font>
    <font>
      <b/>
      <sz val="10"/>
      <name val="Lucida Sans Unicode"/>
      <family val="2"/>
    </font>
    <font>
      <b/>
      <sz val="10"/>
      <color indexed="17"/>
      <name val="Calibri"/>
      <family val="2"/>
    </font>
    <font>
      <b/>
      <sz val="10"/>
      <color indexed="25"/>
      <name val="Lucida Sans Unicode"/>
      <family val="2"/>
    </font>
    <font>
      <b/>
      <sz val="10"/>
      <color indexed="18"/>
      <name val="Lucida Sans Unicode"/>
      <family val="2"/>
    </font>
    <font>
      <b/>
      <sz val="12"/>
      <name val="Lucida Sans Unicode"/>
      <family val="2"/>
    </font>
    <font>
      <b/>
      <sz val="10"/>
      <color indexed="62"/>
      <name val="Calibri"/>
      <family val="2"/>
    </font>
    <font>
      <sz val="12"/>
      <name val="Lucida Sans Unicode"/>
      <family val="2"/>
    </font>
    <font>
      <sz val="10"/>
      <color indexed="18"/>
      <name val="Lucida Sans Unicode"/>
      <family val="2"/>
    </font>
    <font>
      <b/>
      <sz val="8"/>
      <name val="Lucida Sans Unicode"/>
      <family val="2"/>
    </font>
    <font>
      <b/>
      <sz val="10"/>
      <color indexed="16"/>
      <name val="Lucida Sans Unicode"/>
      <family val="2"/>
    </font>
    <font>
      <sz val="10"/>
      <color indexed="13"/>
      <name val="Lucida Sans Unicode"/>
      <family val="2"/>
    </font>
    <font>
      <b/>
      <sz val="11"/>
      <color indexed="13"/>
      <name val="Lucida Sans Unicode"/>
      <family val="2"/>
    </font>
    <font>
      <b/>
      <sz val="12"/>
      <color indexed="62"/>
      <name val="Calibri"/>
      <family val="2"/>
    </font>
    <font>
      <b/>
      <sz val="10"/>
      <color indexed="8"/>
      <name val="Lucida Sans Unicode"/>
      <family val="2"/>
    </font>
    <font>
      <b/>
      <sz val="10"/>
      <color indexed="62"/>
      <name val="Trebuchet"/>
      <family val="2"/>
    </font>
    <font>
      <b/>
      <sz val="10"/>
      <color indexed="17"/>
      <name val="Trebuchet"/>
      <family val="2"/>
    </font>
    <font>
      <b/>
      <sz val="10"/>
      <color indexed="18"/>
      <name val="Trebuchet"/>
      <family val="2"/>
    </font>
    <font>
      <sz val="8"/>
      <name val="Arial"/>
      <family val="2"/>
    </font>
    <font>
      <sz val="10"/>
      <color indexed="17"/>
      <name val="Lucida Sans Unicode"/>
      <family val="2"/>
    </font>
    <font>
      <sz val="11"/>
      <name val="Calibri"/>
      <family val="2"/>
    </font>
    <font>
      <b/>
      <sz val="10"/>
      <color indexed="53"/>
      <name val="Trebuchet"/>
      <family val="2"/>
    </font>
    <font>
      <b/>
      <sz val="10"/>
      <color indexed="10"/>
      <name val="Lucida Sans Unicode"/>
      <family val="2"/>
    </font>
    <font>
      <sz val="10"/>
      <color indexed="18"/>
      <name val="Arial"/>
      <family val="2"/>
    </font>
    <font>
      <b/>
      <sz val="10"/>
      <color indexed="17"/>
      <name val="Lucida Sans Unicode"/>
      <family val="2"/>
    </font>
    <font>
      <b/>
      <sz val="9"/>
      <name val="Lucida Sans Unicode"/>
      <family val="2"/>
    </font>
    <font>
      <sz val="10"/>
      <color indexed="12"/>
      <name val="Courier New"/>
      <family val="3"/>
    </font>
    <font>
      <sz val="8"/>
      <name val="Lucida Sans Unicode"/>
      <family val="2"/>
    </font>
    <font>
      <sz val="12"/>
      <color indexed="10"/>
      <name val="Lucida Sans Unicode"/>
      <family val="2"/>
    </font>
    <font>
      <sz val="10"/>
      <color indexed="10"/>
      <name val="Lucida Sans Unicode"/>
      <family val="2"/>
    </font>
    <font>
      <b/>
      <sz val="10"/>
      <color indexed="53"/>
      <name val="Calibri"/>
      <family val="2"/>
    </font>
    <font>
      <sz val="20"/>
      <color indexed="13"/>
      <name val="Lucida Sans Unicode"/>
      <family val="2"/>
    </font>
    <font>
      <b/>
      <sz val="12"/>
      <color indexed="58"/>
      <name val="Lucida Sans Unicode"/>
      <family val="2"/>
    </font>
    <font>
      <b/>
      <sz val="12"/>
      <color indexed="56"/>
      <name val="Lucida Sans Unicode"/>
      <family val="2"/>
    </font>
    <font>
      <b/>
      <sz val="10"/>
      <name val="Arial"/>
      <family val="2"/>
    </font>
    <font>
      <b/>
      <sz val="12"/>
      <color indexed="43"/>
      <name val="Lucida Sans Unicode"/>
      <family val="2"/>
    </font>
    <font>
      <sz val="10.5"/>
      <name val="Consolas"/>
      <family val="3"/>
    </font>
    <font>
      <b/>
      <sz val="11"/>
      <color indexed="8"/>
      <name val="Lucida Sans Unicode"/>
      <family val="2"/>
    </font>
    <font>
      <sz val="11"/>
      <color indexed="13"/>
      <name val="Lucida Sans Unicode"/>
      <family val="2"/>
    </font>
    <font>
      <b/>
      <sz val="11"/>
      <color indexed="43"/>
      <name val="Lucida Sans Unicode"/>
      <family val="2"/>
    </font>
    <font>
      <b/>
      <sz val="11"/>
      <color indexed="18"/>
      <name val="Lucida Sans Unicode"/>
      <family val="2"/>
    </font>
    <font>
      <b/>
      <sz val="12"/>
      <color indexed="18"/>
      <name val="Lucida Sans Unicode"/>
      <family val="2"/>
    </font>
    <font>
      <sz val="11"/>
      <name val="Lucida Sans Unicode"/>
      <family val="2"/>
    </font>
    <font>
      <b/>
      <sz val="10"/>
      <color indexed="56"/>
      <name val="Lucida Sans Unicode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Lucida Sans Unicode"/>
      <family val="2"/>
    </font>
    <font>
      <sz val="10"/>
      <color indexed="8"/>
      <name val="Times New Roman"/>
      <family val="1"/>
    </font>
    <font>
      <sz val="8"/>
      <color indexed="10"/>
      <name val="Lucida Sans Unicode"/>
      <family val="2"/>
    </font>
    <font>
      <sz val="10"/>
      <color indexed="8"/>
      <name val=""/>
      <family val="1"/>
    </font>
  </fonts>
  <fills count="15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left" vertical="top" wrapText="1"/>
    </xf>
    <xf numFmtId="164" fontId="3" fillId="3" borderId="2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4" fillId="4" borderId="3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5" fillId="0" borderId="4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3" borderId="1" xfId="0" applyFont="1" applyFill="1" applyBorder="1" applyAlignment="1">
      <alignment horizontal="left" vertical="center" textRotation="255" wrapText="1"/>
    </xf>
    <xf numFmtId="164" fontId="8" fillId="4" borderId="1" xfId="0" applyFont="1" applyFill="1" applyBorder="1" applyAlignment="1">
      <alignment/>
    </xf>
    <xf numFmtId="165" fontId="9" fillId="5" borderId="5" xfId="0" applyNumberFormat="1" applyFont="1" applyFill="1" applyBorder="1" applyAlignment="1" applyProtection="1">
      <alignment horizontal="center"/>
      <protection/>
    </xf>
    <xf numFmtId="165" fontId="9" fillId="0" borderId="6" xfId="0" applyNumberFormat="1" applyFont="1" applyFill="1" applyBorder="1" applyAlignment="1" applyProtection="1">
      <alignment horizontal="center"/>
      <protection locked="0"/>
    </xf>
    <xf numFmtId="165" fontId="9" fillId="0" borderId="7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6" fontId="0" fillId="0" borderId="4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0" fillId="0" borderId="0" xfId="0" applyFont="1" applyAlignment="1">
      <alignment vertical="center"/>
    </xf>
    <xf numFmtId="164" fontId="12" fillId="0" borderId="0" xfId="0" applyFont="1" applyAlignment="1">
      <alignment/>
    </xf>
    <xf numFmtId="165" fontId="9" fillId="5" borderId="8" xfId="0" applyNumberFormat="1" applyFont="1" applyFill="1" applyBorder="1" applyAlignment="1" applyProtection="1">
      <alignment horizontal="center"/>
      <protection/>
    </xf>
    <xf numFmtId="165" fontId="9" fillId="5" borderId="9" xfId="0" applyNumberFormat="1" applyFont="1" applyFill="1" applyBorder="1" applyAlignment="1" applyProtection="1">
      <alignment horizontal="center"/>
      <protection/>
    </xf>
    <xf numFmtId="165" fontId="9" fillId="0" borderId="10" xfId="0" applyNumberFormat="1" applyFont="1" applyFill="1" applyBorder="1" applyAlignment="1" applyProtection="1">
      <alignment horizontal="center"/>
      <protection/>
    </xf>
    <xf numFmtId="165" fontId="9" fillId="5" borderId="11" xfId="0" applyNumberFormat="1" applyFont="1" applyFill="1" applyBorder="1" applyAlignment="1" applyProtection="1">
      <alignment horizontal="center"/>
      <protection/>
    </xf>
    <xf numFmtId="164" fontId="0" fillId="0" borderId="4" xfId="0" applyFill="1" applyBorder="1" applyAlignment="1">
      <alignment/>
    </xf>
    <xf numFmtId="165" fontId="9" fillId="0" borderId="12" xfId="0" applyNumberFormat="1" applyFont="1" applyFill="1" applyBorder="1" applyAlignment="1" applyProtection="1">
      <alignment horizontal="center"/>
      <protection locked="0"/>
    </xf>
    <xf numFmtId="164" fontId="9" fillId="0" borderId="10" xfId="0" applyFont="1" applyBorder="1" applyAlignment="1">
      <alignment horizontal="center"/>
    </xf>
    <xf numFmtId="165" fontId="9" fillId="5" borderId="11" xfId="0" applyNumberFormat="1" applyFont="1" applyFill="1" applyBorder="1" applyAlignment="1" applyProtection="1">
      <alignment horizontal="center"/>
      <protection locked="0"/>
    </xf>
    <xf numFmtId="165" fontId="9" fillId="0" borderId="13" xfId="0" applyNumberFormat="1" applyFont="1" applyFill="1" applyBorder="1" applyAlignment="1" applyProtection="1">
      <alignment horizontal="center"/>
      <protection locked="0"/>
    </xf>
    <xf numFmtId="165" fontId="9" fillId="0" borderId="14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 vertical="center"/>
    </xf>
    <xf numFmtId="164" fontId="9" fillId="0" borderId="6" xfId="0" applyFont="1" applyBorder="1" applyAlignment="1">
      <alignment/>
    </xf>
    <xf numFmtId="165" fontId="9" fillId="5" borderId="5" xfId="0" applyNumberFormat="1" applyFont="1" applyFill="1" applyBorder="1" applyAlignment="1" applyProtection="1">
      <alignment horizontal="center"/>
      <protection locked="0"/>
    </xf>
    <xf numFmtId="165" fontId="9" fillId="5" borderId="15" xfId="0" applyNumberFormat="1" applyFont="1" applyFill="1" applyBorder="1" applyAlignment="1" applyProtection="1">
      <alignment horizontal="center"/>
      <protection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64" fontId="9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14" fillId="4" borderId="6" xfId="0" applyFont="1" applyFill="1" applyBorder="1" applyAlignment="1">
      <alignment/>
    </xf>
    <xf numFmtId="164" fontId="9" fillId="4" borderId="16" xfId="0" applyFont="1" applyFill="1" applyBorder="1" applyAlignment="1">
      <alignment/>
    </xf>
    <xf numFmtId="164" fontId="9" fillId="4" borderId="15" xfId="0" applyFont="1" applyFill="1" applyBorder="1" applyAlignment="1">
      <alignment/>
    </xf>
    <xf numFmtId="164" fontId="5" fillId="6" borderId="8" xfId="0" applyFont="1" applyFill="1" applyBorder="1" applyAlignment="1">
      <alignment/>
    </xf>
    <xf numFmtId="164" fontId="9" fillId="6" borderId="11" xfId="0" applyFont="1" applyFill="1" applyBorder="1" applyAlignment="1">
      <alignment/>
    </xf>
    <xf numFmtId="164" fontId="9" fillId="6" borderId="9" xfId="0" applyFont="1" applyFill="1" applyBorder="1" applyAlignment="1">
      <alignment/>
    </xf>
    <xf numFmtId="164" fontId="5" fillId="0" borderId="0" xfId="0" applyFont="1" applyAlignment="1">
      <alignment/>
    </xf>
    <xf numFmtId="167" fontId="9" fillId="6" borderId="3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 vertical="top" wrapText="1"/>
    </xf>
    <xf numFmtId="164" fontId="15" fillId="0" borderId="0" xfId="0" applyFont="1" applyFill="1" applyBorder="1" applyAlignment="1">
      <alignment vertical="top" wrapText="1"/>
    </xf>
    <xf numFmtId="164" fontId="16" fillId="2" borderId="1" xfId="0" applyFont="1" applyFill="1" applyBorder="1" applyAlignment="1">
      <alignment vertical="top" wrapText="1"/>
    </xf>
    <xf numFmtId="164" fontId="9" fillId="3" borderId="1" xfId="0" applyFont="1" applyFill="1" applyBorder="1" applyAlignment="1">
      <alignment horizontal="left" vertical="top"/>
    </xf>
    <xf numFmtId="164" fontId="17" fillId="0" borderId="0" xfId="0" applyFont="1" applyAlignment="1">
      <alignment vertical="center"/>
    </xf>
    <xf numFmtId="164" fontId="18" fillId="0" borderId="0" xfId="0" applyFont="1" applyAlignment="1">
      <alignment/>
    </xf>
    <xf numFmtId="164" fontId="8" fillId="4" borderId="6" xfId="0" applyFont="1" applyFill="1" applyBorder="1" applyAlignment="1">
      <alignment horizontal="center"/>
    </xf>
    <xf numFmtId="164" fontId="8" fillId="4" borderId="17" xfId="0" applyFont="1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11" fillId="0" borderId="1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9" fillId="0" borderId="0" xfId="0" applyFont="1" applyAlignment="1">
      <alignment vertical="center"/>
    </xf>
    <xf numFmtId="164" fontId="0" fillId="3" borderId="1" xfId="0" applyFill="1" applyBorder="1" applyAlignment="1">
      <alignment/>
    </xf>
    <xf numFmtId="164" fontId="19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4" fontId="20" fillId="0" borderId="0" xfId="0" applyFont="1" applyAlignment="1">
      <alignment vertical="center"/>
    </xf>
    <xf numFmtId="164" fontId="11" fillId="7" borderId="1" xfId="0" applyFont="1" applyFill="1" applyBorder="1" applyAlignment="1">
      <alignment horizont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wrapText="1"/>
    </xf>
    <xf numFmtId="164" fontId="4" fillId="4" borderId="18" xfId="0" applyFont="1" applyFill="1" applyBorder="1" applyAlignment="1">
      <alignment horizontal="left"/>
    </xf>
    <xf numFmtId="164" fontId="4" fillId="4" borderId="16" xfId="0" applyFont="1" applyFill="1" applyBorder="1" applyAlignment="1">
      <alignment horizontal="left"/>
    </xf>
    <xf numFmtId="164" fontId="23" fillId="0" borderId="0" xfId="0" applyFont="1" applyAlignment="1">
      <alignment/>
    </xf>
    <xf numFmtId="164" fontId="24" fillId="0" borderId="0" xfId="0" applyFont="1" applyAlignment="1">
      <alignment vertical="center"/>
    </xf>
    <xf numFmtId="164" fontId="9" fillId="0" borderId="19" xfId="0" applyFont="1" applyFill="1" applyBorder="1" applyAlignment="1">
      <alignment/>
    </xf>
    <xf numFmtId="164" fontId="25" fillId="0" borderId="0" xfId="0" applyFont="1" applyAlignment="1">
      <alignment vertical="center"/>
    </xf>
    <xf numFmtId="164" fontId="8" fillId="4" borderId="7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11" fillId="8" borderId="1" xfId="0" applyFont="1" applyFill="1" applyBorder="1" applyAlignment="1">
      <alignment horizontal="center"/>
    </xf>
    <xf numFmtId="164" fontId="4" fillId="9" borderId="20" xfId="0" applyFont="1" applyFill="1" applyBorder="1" applyAlignment="1">
      <alignment horizontal="left"/>
    </xf>
    <xf numFmtId="164" fontId="4" fillId="9" borderId="21" xfId="0" applyFont="1" applyFill="1" applyBorder="1" applyAlignment="1">
      <alignment horizontal="left"/>
    </xf>
    <xf numFmtId="164" fontId="7" fillId="3" borderId="22" xfId="0" applyFont="1" applyFill="1" applyBorder="1" applyAlignment="1">
      <alignment horizontal="left" vertical="center" textRotation="255" wrapText="1"/>
    </xf>
    <xf numFmtId="164" fontId="5" fillId="10" borderId="4" xfId="0" applyFont="1" applyFill="1" applyBorder="1" applyAlignment="1">
      <alignment/>
    </xf>
    <xf numFmtId="165" fontId="9" fillId="5" borderId="16" xfId="0" applyNumberFormat="1" applyFont="1" applyFill="1" applyBorder="1" applyAlignment="1" applyProtection="1">
      <alignment horizontal="center"/>
      <protection/>
    </xf>
    <xf numFmtId="168" fontId="26" fillId="0" borderId="0" xfId="0" applyNumberFormat="1" applyFont="1" applyAlignment="1">
      <alignment/>
    </xf>
    <xf numFmtId="165" fontId="9" fillId="0" borderId="23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Alignment="1">
      <alignment horizontal="left" indent="3"/>
    </xf>
    <xf numFmtId="164" fontId="28" fillId="0" borderId="0" xfId="0" applyFont="1" applyAlignment="1">
      <alignment/>
    </xf>
    <xf numFmtId="164" fontId="9" fillId="0" borderId="11" xfId="0" applyFont="1" applyBorder="1" applyAlignment="1">
      <alignment/>
    </xf>
    <xf numFmtId="164" fontId="29" fillId="6" borderId="8" xfId="0" applyFont="1" applyFill="1" applyBorder="1" applyAlignment="1">
      <alignment horizontal="left"/>
    </xf>
    <xf numFmtId="164" fontId="29" fillId="6" borderId="11" xfId="0" applyFont="1" applyFill="1" applyBorder="1" applyAlignment="1">
      <alignment horizontal="left"/>
    </xf>
    <xf numFmtId="164" fontId="29" fillId="6" borderId="9" xfId="0" applyFont="1" applyFill="1" applyBorder="1" applyAlignment="1">
      <alignment horizontal="left"/>
    </xf>
    <xf numFmtId="169" fontId="29" fillId="6" borderId="3" xfId="0" applyNumberFormat="1" applyFont="1" applyFill="1" applyBorder="1" applyAlignment="1">
      <alignment horizontal="center"/>
    </xf>
    <xf numFmtId="164" fontId="8" fillId="9" borderId="24" xfId="0" applyFont="1" applyFill="1" applyBorder="1" applyAlignment="1">
      <alignment horizontal="center"/>
    </xf>
    <xf numFmtId="164" fontId="8" fillId="9" borderId="25" xfId="0" applyFont="1" applyFill="1" applyBorder="1" applyAlignment="1">
      <alignment horizontal="center"/>
    </xf>
    <xf numFmtId="164" fontId="8" fillId="9" borderId="26" xfId="0" applyFont="1" applyFill="1" applyBorder="1" applyAlignment="1">
      <alignment horizontal="center"/>
    </xf>
    <xf numFmtId="164" fontId="8" fillId="9" borderId="27" xfId="0" applyFont="1" applyFill="1" applyBorder="1" applyAlignment="1">
      <alignment horizontal="center"/>
    </xf>
    <xf numFmtId="164" fontId="8" fillId="9" borderId="1" xfId="0" applyFont="1" applyFill="1" applyBorder="1" applyAlignment="1">
      <alignment horizontal="center"/>
    </xf>
    <xf numFmtId="164" fontId="8" fillId="9" borderId="15" xfId="0" applyFont="1" applyFill="1" applyBorder="1" applyAlignment="1">
      <alignment horizontal="center"/>
    </xf>
    <xf numFmtId="164" fontId="12" fillId="9" borderId="1" xfId="0" applyFont="1" applyFill="1" applyBorder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70" fontId="32" fillId="0" borderId="0" xfId="0" applyNumberFormat="1" applyFont="1" applyAlignment="1">
      <alignment/>
    </xf>
    <xf numFmtId="164" fontId="33" fillId="0" borderId="0" xfId="0" applyFont="1" applyAlignment="1">
      <alignment/>
    </xf>
    <xf numFmtId="164" fontId="0" fillId="10" borderId="4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70" fontId="34" fillId="0" borderId="0" xfId="0" applyNumberFormat="1" applyFont="1" applyAlignment="1">
      <alignment vertical="center"/>
    </xf>
    <xf numFmtId="164" fontId="0" fillId="0" borderId="0" xfId="0" applyAlignment="1">
      <alignment horizontal="center"/>
    </xf>
    <xf numFmtId="164" fontId="35" fillId="2" borderId="0" xfId="0" applyFont="1" applyFill="1" applyBorder="1" applyAlignment="1">
      <alignment/>
    </xf>
    <xf numFmtId="164" fontId="9" fillId="0" borderId="0" xfId="0" applyFont="1" applyAlignment="1">
      <alignment horizontal="center"/>
    </xf>
    <xf numFmtId="164" fontId="36" fillId="3" borderId="0" xfId="0" applyFont="1" applyFill="1" applyAlignment="1">
      <alignment/>
    </xf>
    <xf numFmtId="164" fontId="36" fillId="3" borderId="0" xfId="0" applyFont="1" applyFill="1" applyAlignment="1">
      <alignment horizontal="center"/>
    </xf>
    <xf numFmtId="164" fontId="37" fillId="0" borderId="0" xfId="0" applyFont="1" applyAlignment="1">
      <alignment horizontal="center"/>
    </xf>
    <xf numFmtId="164" fontId="37" fillId="0" borderId="0" xfId="0" applyFont="1" applyAlignment="1">
      <alignment/>
    </xf>
    <xf numFmtId="164" fontId="38" fillId="11" borderId="1" xfId="0" applyFont="1" applyFill="1" applyBorder="1" applyAlignment="1">
      <alignment vertical="top" wrapText="1"/>
    </xf>
    <xf numFmtId="164" fontId="9" fillId="12" borderId="1" xfId="0" applyFont="1" applyFill="1" applyBorder="1" applyAlignment="1">
      <alignment horizontal="center"/>
    </xf>
    <xf numFmtId="164" fontId="36" fillId="0" borderId="0" xfId="0" applyFont="1" applyAlignment="1">
      <alignment/>
    </xf>
    <xf numFmtId="164" fontId="38" fillId="11" borderId="15" xfId="0" applyFont="1" applyFill="1" applyBorder="1" applyAlignment="1">
      <alignment vertical="top" wrapText="1"/>
    </xf>
    <xf numFmtId="164" fontId="9" fillId="12" borderId="3" xfId="0" applyFont="1" applyFill="1" applyBorder="1" applyAlignment="1">
      <alignment horizontal="center"/>
    </xf>
    <xf numFmtId="164" fontId="39" fillId="2" borderId="0" xfId="0" applyFont="1" applyFill="1" applyBorder="1" applyAlignment="1">
      <alignment horizontal="center" vertical="top" wrapText="1"/>
    </xf>
    <xf numFmtId="164" fontId="40" fillId="0" borderId="0" xfId="0" applyFont="1" applyAlignment="1">
      <alignment/>
    </xf>
    <xf numFmtId="164" fontId="41" fillId="11" borderId="28" xfId="0" applyFont="1" applyFill="1" applyBorder="1" applyAlignment="1">
      <alignment/>
    </xf>
    <xf numFmtId="164" fontId="36" fillId="13" borderId="29" xfId="0" applyFont="1" applyFill="1" applyBorder="1" applyAlignment="1">
      <alignment/>
    </xf>
    <xf numFmtId="164" fontId="38" fillId="11" borderId="30" xfId="0" applyFont="1" applyFill="1" applyBorder="1" applyAlignment="1">
      <alignment vertical="top" wrapText="1"/>
    </xf>
    <xf numFmtId="164" fontId="36" fillId="13" borderId="31" xfId="0" applyFont="1" applyFill="1" applyBorder="1" applyAlignment="1">
      <alignment/>
    </xf>
    <xf numFmtId="164" fontId="9" fillId="12" borderId="29" xfId="0" applyFont="1" applyFill="1" applyBorder="1" applyAlignment="1">
      <alignment horizontal="center"/>
    </xf>
    <xf numFmtId="164" fontId="41" fillId="11" borderId="32" xfId="0" applyFont="1" applyFill="1" applyBorder="1" applyAlignment="1">
      <alignment/>
    </xf>
    <xf numFmtId="164" fontId="9" fillId="12" borderId="2" xfId="0" applyFont="1" applyFill="1" applyBorder="1" applyAlignment="1">
      <alignment horizontal="center"/>
    </xf>
    <xf numFmtId="164" fontId="36" fillId="13" borderId="33" xfId="0" applyFont="1" applyFill="1" applyBorder="1" applyAlignment="1">
      <alignment/>
    </xf>
    <xf numFmtId="164" fontId="36" fillId="13" borderId="34" xfId="0" applyFont="1" applyFill="1" applyBorder="1" applyAlignment="1">
      <alignment/>
    </xf>
    <xf numFmtId="164" fontId="9" fillId="0" borderId="0" xfId="0" applyFont="1" applyAlignment="1">
      <alignment/>
    </xf>
    <xf numFmtId="164" fontId="43" fillId="2" borderId="0" xfId="0" applyFont="1" applyFill="1" applyBorder="1" applyAlignment="1">
      <alignment horizontal="center" vertical="top" wrapText="1"/>
    </xf>
    <xf numFmtId="164" fontId="9" fillId="12" borderId="33" xfId="0" applyFont="1" applyFill="1" applyBorder="1" applyAlignment="1">
      <alignment horizontal="left"/>
    </xf>
    <xf numFmtId="164" fontId="9" fillId="12" borderId="33" xfId="0" applyFont="1" applyFill="1" applyBorder="1" applyAlignment="1">
      <alignment horizontal="center"/>
    </xf>
    <xf numFmtId="164" fontId="36" fillId="13" borderId="35" xfId="0" applyFont="1" applyFill="1" applyBorder="1" applyAlignment="1">
      <alignment horizontal="left"/>
    </xf>
    <xf numFmtId="164" fontId="14" fillId="0" borderId="0" xfId="0" applyFont="1" applyAlignment="1">
      <alignment/>
    </xf>
    <xf numFmtId="164" fontId="36" fillId="13" borderId="36" xfId="0" applyFont="1" applyFill="1" applyBorder="1" applyAlignment="1">
      <alignment/>
    </xf>
    <xf numFmtId="164" fontId="0" fillId="0" borderId="0" xfId="0" applyAlignment="1">
      <alignment horizontal="left"/>
    </xf>
    <xf numFmtId="164" fontId="44" fillId="11" borderId="37" xfId="0" applyFont="1" applyFill="1" applyBorder="1" applyAlignment="1">
      <alignment horizontal="left" vertical="top"/>
    </xf>
    <xf numFmtId="164" fontId="44" fillId="11" borderId="37" xfId="0" applyFont="1" applyFill="1" applyBorder="1" applyAlignment="1">
      <alignment vertical="top"/>
    </xf>
    <xf numFmtId="164" fontId="44" fillId="11" borderId="37" xfId="0" applyFont="1" applyFill="1" applyBorder="1" applyAlignment="1">
      <alignment vertical="top" wrapText="1"/>
    </xf>
    <xf numFmtId="164" fontId="45" fillId="11" borderId="4" xfId="0" applyFont="1" applyFill="1" applyBorder="1" applyAlignment="1">
      <alignment horizontal="center"/>
    </xf>
    <xf numFmtId="164" fontId="45" fillId="0" borderId="0" xfId="0" applyFont="1" applyAlignment="1">
      <alignment/>
    </xf>
    <xf numFmtId="164" fontId="46" fillId="11" borderId="38" xfId="0" applyFont="1" applyFill="1" applyBorder="1" applyAlignment="1">
      <alignment horizontal="left" vertical="top"/>
    </xf>
    <xf numFmtId="164" fontId="46" fillId="11" borderId="38" xfId="0" applyFont="1" applyFill="1" applyBorder="1" applyAlignment="1">
      <alignment vertical="top"/>
    </xf>
    <xf numFmtId="164" fontId="46" fillId="11" borderId="38" xfId="0" applyFont="1" applyFill="1" applyBorder="1" applyAlignment="1">
      <alignment vertical="top" wrapText="1"/>
    </xf>
    <xf numFmtId="164" fontId="47" fillId="11" borderId="4" xfId="0" applyFont="1" applyFill="1" applyBorder="1" applyAlignment="1">
      <alignment/>
    </xf>
    <xf numFmtId="171" fontId="5" fillId="0" borderId="4" xfId="0" applyNumberFormat="1" applyFont="1" applyBorder="1" applyAlignment="1">
      <alignment horizontal="left"/>
    </xf>
    <xf numFmtId="164" fontId="5" fillId="0" borderId="4" xfId="0" applyFont="1" applyBorder="1" applyAlignment="1">
      <alignment/>
    </xf>
    <xf numFmtId="171" fontId="5" fillId="0" borderId="4" xfId="0" applyNumberFormat="1" applyFont="1" applyFill="1" applyBorder="1" applyAlignment="1">
      <alignment horizontal="right"/>
    </xf>
    <xf numFmtId="164" fontId="5" fillId="0" borderId="4" xfId="0" applyFont="1" applyBorder="1" applyAlignment="1">
      <alignment horizontal="right"/>
    </xf>
    <xf numFmtId="164" fontId="37" fillId="0" borderId="0" xfId="0" applyFont="1" applyBorder="1" applyAlignment="1">
      <alignment vertical="top" wrapText="1"/>
    </xf>
    <xf numFmtId="164" fontId="0" fillId="0" borderId="4" xfId="0" applyBorder="1" applyAlignment="1">
      <alignment horizontal="left"/>
    </xf>
    <xf numFmtId="164" fontId="0" fillId="8" borderId="4" xfId="0" applyFont="1" applyFill="1" applyBorder="1" applyAlignment="1">
      <alignment/>
    </xf>
    <xf numFmtId="164" fontId="48" fillId="8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48" fillId="0" borderId="0" xfId="0" applyFont="1" applyFill="1" applyBorder="1" applyAlignment="1">
      <alignment/>
    </xf>
    <xf numFmtId="164" fontId="48" fillId="0" borderId="37" xfId="0" applyFont="1" applyFill="1" applyBorder="1" applyAlignment="1">
      <alignment/>
    </xf>
    <xf numFmtId="164" fontId="48" fillId="0" borderId="4" xfId="0" applyFont="1" applyFill="1" applyBorder="1" applyAlignment="1">
      <alignment/>
    </xf>
    <xf numFmtId="164" fontId="0" fillId="14" borderId="4" xfId="0" applyFont="1" applyFill="1" applyBorder="1" applyAlignment="1">
      <alignment/>
    </xf>
    <xf numFmtId="164" fontId="49" fillId="14" borderId="4" xfId="0" applyFont="1" applyFill="1" applyBorder="1" applyAlignment="1">
      <alignment/>
    </xf>
    <xf numFmtId="164" fontId="0" fillId="0" borderId="0" xfId="0" applyFill="1" applyAlignment="1">
      <alignment/>
    </xf>
    <xf numFmtId="164" fontId="49" fillId="0" borderId="4" xfId="0" applyFont="1" applyBorder="1" applyAlignment="1">
      <alignment/>
    </xf>
    <xf numFmtId="164" fontId="49" fillId="0" borderId="4" xfId="0" applyFont="1" applyFill="1" applyBorder="1" applyAlignment="1">
      <alignment/>
    </xf>
    <xf numFmtId="164" fontId="0" fillId="0" borderId="0" xfId="0" applyFont="1" applyAlignment="1">
      <alignment horizontal="left"/>
    </xf>
    <xf numFmtId="164" fontId="18" fillId="13" borderId="4" xfId="0" applyFont="1" applyFill="1" applyBorder="1" applyAlignment="1">
      <alignment horizontal="left" vertical="center" wrapText="1"/>
    </xf>
    <xf numFmtId="164" fontId="18" fillId="13" borderId="4" xfId="0" applyFont="1" applyFill="1" applyBorder="1" applyAlignment="1">
      <alignment vertical="center" wrapText="1"/>
    </xf>
    <xf numFmtId="164" fontId="18" fillId="3" borderId="4" xfId="0" applyFont="1" applyFill="1" applyBorder="1" applyAlignment="1">
      <alignment vertical="center" wrapText="1"/>
    </xf>
    <xf numFmtId="164" fontId="50" fillId="3" borderId="4" xfId="0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51" fillId="3" borderId="4" xfId="0" applyFont="1" applyFill="1" applyBorder="1" applyAlignment="1">
      <alignment vertical="center" wrapText="1"/>
    </xf>
    <xf numFmtId="164" fontId="0" fillId="3" borderId="4" xfId="0" applyFont="1" applyFill="1" applyBorder="1" applyAlignment="1">
      <alignment/>
    </xf>
    <xf numFmtId="164" fontId="0" fillId="3" borderId="4" xfId="0" applyFont="1" applyFill="1" applyBorder="1" applyAlignment="1">
      <alignment vertical="center" wrapText="1"/>
    </xf>
    <xf numFmtId="164" fontId="52" fillId="3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10</xdr:row>
      <xdr:rowOff>19050</xdr:rowOff>
    </xdr:from>
    <xdr:to>
      <xdr:col>12</xdr:col>
      <xdr:colOff>247650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1906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10</xdr:row>
      <xdr:rowOff>19050</xdr:rowOff>
    </xdr:from>
    <xdr:to>
      <xdr:col>12</xdr:col>
      <xdr:colOff>247650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495550"/>
          <a:ext cx="11906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10</xdr:row>
      <xdr:rowOff>57150</xdr:rowOff>
    </xdr:from>
    <xdr:to>
      <xdr:col>12</xdr:col>
      <xdr:colOff>190500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533650"/>
          <a:ext cx="11906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10</xdr:row>
      <xdr:rowOff>66675</xdr:rowOff>
    </xdr:from>
    <xdr:to>
      <xdr:col>12</xdr:col>
      <xdr:colOff>247650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543175"/>
          <a:ext cx="12001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9</xdr:row>
      <xdr:rowOff>95250</xdr:rowOff>
    </xdr:from>
    <xdr:to>
      <xdr:col>11</xdr:col>
      <xdr:colOff>95250</xdr:colOff>
      <xdr:row>13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676400"/>
          <a:ext cx="19812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14</xdr:row>
      <xdr:rowOff>123825</xdr:rowOff>
    </xdr:from>
    <xdr:to>
      <xdr:col>4</xdr:col>
      <xdr:colOff>247650</xdr:colOff>
      <xdr:row>18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657475"/>
          <a:ext cx="19812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76200</xdr:rowOff>
    </xdr:from>
    <xdr:to>
      <xdr:col>10</xdr:col>
      <xdr:colOff>657225</xdr:colOff>
      <xdr:row>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76200"/>
          <a:ext cx="19812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D50"/>
  <sheetViews>
    <sheetView workbookViewId="0" topLeftCell="A6">
      <selection activeCell="A1" activeCellId="1" sqref="I4:M4 A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1" customWidth="1"/>
    <col min="20" max="21" width="0" style="1" hidden="1" customWidth="1"/>
    <col min="22" max="66" width="0" style="0" hidden="1" customWidth="1"/>
    <col min="67" max="68" width="0" style="2" hidden="1" customWidth="1"/>
    <col min="69" max="88" width="0" style="0" hidden="1" customWidth="1"/>
    <col min="89" max="89" width="6.625" style="0" customWidth="1"/>
    <col min="90" max="90" width="21.625" style="0" customWidth="1"/>
  </cols>
  <sheetData>
    <row r="1" spans="1:89" ht="19.5" customHeight="1">
      <c r="A1" s="3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0" s="11" customFormat="1" ht="19.5" customHeight="1">
      <c r="A2" s="3"/>
      <c r="B2" s="3"/>
      <c r="C2" s="8">
        <f>+'Division 1'!B3</f>
        <v>0</v>
      </c>
      <c r="D2" s="8"/>
      <c r="E2" s="8">
        <f>+'Division 1'!B4</f>
        <v>0</v>
      </c>
      <c r="F2" s="8"/>
      <c r="G2" s="8">
        <f>+'Division 1'!B5</f>
        <v>0</v>
      </c>
      <c r="H2" s="8"/>
      <c r="I2" s="8">
        <f>+'Division 1'!B6</f>
        <v>0</v>
      </c>
      <c r="J2" s="8"/>
      <c r="K2" s="8">
        <f>+'Division 1'!B7</f>
        <v>0</v>
      </c>
      <c r="L2" s="8"/>
      <c r="M2" s="8">
        <f>+'Division 1'!B8</f>
        <v>0</v>
      </c>
      <c r="N2" s="8"/>
      <c r="O2" s="8">
        <f>+'Division 1'!B9</f>
        <v>0</v>
      </c>
      <c r="P2" s="8"/>
      <c r="Q2" s="8">
        <f>+'Division 1'!B10</f>
        <v>0</v>
      </c>
      <c r="R2" s="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L2" s="15"/>
    </row>
    <row r="3" spans="1:91" ht="19.5" customHeight="1">
      <c r="A3" s="16" t="s">
        <v>11</v>
      </c>
      <c r="B3" s="17" t="s">
        <v>12</v>
      </c>
      <c r="C3" s="18"/>
      <c r="D3" s="18"/>
      <c r="E3" s="19">
        <v>3</v>
      </c>
      <c r="F3" s="20">
        <f>+IF('Division 1'!E3="","",9-'Division 1'!E3)</f>
        <v>6</v>
      </c>
      <c r="G3" s="19">
        <v>6</v>
      </c>
      <c r="H3" s="20">
        <f>+IF('Division 1'!G3="","",9-'Division 1'!G3)</f>
        <v>3</v>
      </c>
      <c r="I3" s="19">
        <v>4</v>
      </c>
      <c r="J3" s="20">
        <f>+IF('Division 1'!I3="","",9-'Division 1'!I3)</f>
        <v>5</v>
      </c>
      <c r="K3" s="19">
        <v>4</v>
      </c>
      <c r="L3" s="20">
        <f>+IF('Division 1'!K3="","",9-'Division 1'!K3)</f>
        <v>5</v>
      </c>
      <c r="M3" s="19">
        <v>4</v>
      </c>
      <c r="N3" s="20">
        <f>+IF('Division 1'!M3="","",9-'Division 1'!M3)</f>
        <v>5</v>
      </c>
      <c r="O3" s="19">
        <v>4</v>
      </c>
      <c r="P3" s="20">
        <f>+IF('Division 1'!O3="","",9-'Division 1'!O3)</f>
        <v>5</v>
      </c>
      <c r="Q3" s="19">
        <v>4</v>
      </c>
      <c r="R3" s="20">
        <f>+IF('Division 1'!Q3="","",9-'Division 1'!Q3)</f>
        <v>5</v>
      </c>
      <c r="S3" s="21"/>
      <c r="T3" s="21"/>
      <c r="U3" s="21"/>
      <c r="V3" s="12">
        <f>+'Division 1'!B3</f>
        <v>0</v>
      </c>
      <c r="W3" s="13">
        <f>COUNTIF('Division 1'!$BS$3:$CH$10,'Division 1'!V3)</f>
        <v>14</v>
      </c>
      <c r="X3" s="13">
        <f>COUNTIF('Division 1'!$BA$3:$BO$10,'Division 1'!V3)</f>
        <v>4</v>
      </c>
      <c r="Y3" s="13">
        <f>+'Division 1'!W3-'Division 1'!X3</f>
        <v>10</v>
      </c>
      <c r="Z3" s="13">
        <f>+'Division 1'!X3*2</f>
        <v>8</v>
      </c>
      <c r="AA3" s="22">
        <f>+('Division 1'!C3+'Division 1'!E3+'Division 1'!G3+'Division 1'!I3+'Division 1'!K3+'Division 1'!M3+'Division 1'!O3+'Division 1'!Q3)+SUM('Division 1'!D3:D10)</f>
        <v>58</v>
      </c>
      <c r="AB3" s="23">
        <f>+'Division 1'!Z3+'Division 1'!AA3</f>
        <v>66</v>
      </c>
      <c r="AC3" s="24">
        <f>+'Division 1'!AB3+'Division 1'!X3/100+0.0001</f>
        <v>66.04010000000001</v>
      </c>
      <c r="AD3">
        <f>RANK('Division 1'!AC3,'Division 1'!$AC$3:$AC$10,0)</f>
        <v>8</v>
      </c>
      <c r="AH3" s="13">
        <f>+IF('Division 1'!C3&gt;4,'Division 1'!$B3,'Division 1'!C$2)</f>
        <v>0</v>
      </c>
      <c r="AI3" s="13"/>
      <c r="AJ3" s="13">
        <f>+IF('Division 1'!E3&gt;4,'Division 1'!$B3,'Division 1'!E$2)</f>
        <v>0</v>
      </c>
      <c r="AK3" s="13"/>
      <c r="AL3" s="13">
        <f>+IF('Division 1'!G3&gt;4,'Division 1'!$B3,'Division 1'!G$2)</f>
        <v>0</v>
      </c>
      <c r="AM3" s="13"/>
      <c r="AN3" s="13">
        <f>+IF('Division 1'!I3&gt;4,'Division 1'!$B3,'Division 1'!I$2)</f>
        <v>0</v>
      </c>
      <c r="AO3" s="13"/>
      <c r="AP3" s="13">
        <f>+IF('Division 1'!K3&gt;4,'Division 1'!$B3,'Division 1'!K$2)</f>
        <v>0</v>
      </c>
      <c r="AQ3" s="13"/>
      <c r="AR3" s="13">
        <f>+IF('Division 1'!M3&gt;4,'Division 1'!$B3,'Division 1'!M$2)</f>
        <v>0</v>
      </c>
      <c r="AS3" s="13"/>
      <c r="AT3" s="13">
        <f>+IF('Division 1'!O3&gt;4,'Division 1'!$B3,'Division 1'!O$2)</f>
        <v>0</v>
      </c>
      <c r="AU3" s="13"/>
      <c r="AV3" s="13">
        <f>+IF('Division 1'!Q3&gt;4,'Division 1'!$B3,'Division 1'!Q$2)</f>
        <v>0</v>
      </c>
      <c r="AW3" s="2"/>
      <c r="AX3" s="2"/>
      <c r="AY3" s="2"/>
      <c r="AZ3" s="2"/>
      <c r="BA3" s="13">
        <f>IF('Division 1'!C3="","",'Division 1'!AH3)</f>
        <v>0</v>
      </c>
      <c r="BB3" s="13">
        <f>IF('Division 1'!D3="","",'Division 1'!AI3)</f>
        <v>0</v>
      </c>
      <c r="BC3" s="13">
        <f>IF('Division 1'!E3="","",'Division 1'!AJ3)</f>
        <v>0</v>
      </c>
      <c r="BD3" s="13"/>
      <c r="BE3" s="13">
        <f>IF('Division 1'!G3="","",'Division 1'!AL3)</f>
        <v>0</v>
      </c>
      <c r="BF3" s="13"/>
      <c r="BG3" s="13">
        <f>IF('Division 1'!I3="","",'Division 1'!AN3)</f>
        <v>0</v>
      </c>
      <c r="BH3" s="13"/>
      <c r="BI3" s="13">
        <f>IF('Division 1'!K3="","",'Division 1'!AP3)</f>
        <v>0</v>
      </c>
      <c r="BJ3" s="13"/>
      <c r="BK3" s="13">
        <f>IF('Division 1'!M3="","",'Division 1'!AR3)</f>
        <v>0</v>
      </c>
      <c r="BL3" s="13"/>
      <c r="BM3" s="13">
        <f>IF('Division 1'!O3="","",'Division 1'!AT3)</f>
        <v>0</v>
      </c>
      <c r="BN3" s="13"/>
      <c r="BO3" s="13">
        <f>IF('Division 1'!Q3="","",'Division 1'!AV3)</f>
        <v>0</v>
      </c>
      <c r="BQ3" s="2"/>
      <c r="BS3" s="13">
        <f>+IF('Division 1'!C3="","",'Division 1'!$B3)</f>
        <v>0</v>
      </c>
      <c r="BT3" s="13">
        <f>+IF('Division 1'!D3="","",'Division 1'!$C$2)</f>
        <v>0</v>
      </c>
      <c r="BU3" s="13">
        <f>+IF('Division 1'!E3="","",'Division 1'!$B3)</f>
        <v>0</v>
      </c>
      <c r="BV3" s="13">
        <f>+IF('Division 1'!F3="","",'Division 1'!$E$2)</f>
        <v>0</v>
      </c>
      <c r="BW3" s="13">
        <f>+IF('Division 1'!G3="","",'Division 1'!$B3)</f>
        <v>0</v>
      </c>
      <c r="BX3" s="13">
        <f>+IF('Division 1'!H3="","",'Division 1'!$G$2)</f>
        <v>0</v>
      </c>
      <c r="BY3" s="13">
        <f>+IF('Division 1'!I3="","",'Division 1'!$B3)</f>
        <v>0</v>
      </c>
      <c r="BZ3" s="13">
        <f>+IF('Division 1'!J3="","",'Division 1'!$I$2)</f>
        <v>0</v>
      </c>
      <c r="CA3" s="13">
        <f>+IF('Division 1'!K3="","",'Division 1'!$B3)</f>
        <v>0</v>
      </c>
      <c r="CB3" s="13">
        <f>+IF('Division 1'!L3="","",'Division 1'!$K$2)</f>
        <v>0</v>
      </c>
      <c r="CC3" s="13">
        <f>+IF('Division 1'!M3="","",'Division 1'!$B3)</f>
        <v>0</v>
      </c>
      <c r="CD3" s="13">
        <f>+IF('Division 1'!N3="","",'Division 1'!$M$2)</f>
        <v>0</v>
      </c>
      <c r="CE3" s="13">
        <f>+IF('Division 1'!O3="","",'Division 1'!$B3)</f>
        <v>0</v>
      </c>
      <c r="CF3" s="13">
        <f>+IF('Division 1'!P3="","",'Division 1'!$O$2)</f>
        <v>0</v>
      </c>
      <c r="CG3" s="13">
        <f>+IF('Division 1'!Q3="","",'Division 1'!$B3)</f>
        <v>0</v>
      </c>
      <c r="CH3" s="13">
        <f>+IF('Division 1'!R3="","",'Division 1'!$Q$2)</f>
        <v>0</v>
      </c>
      <c r="CK3" s="25"/>
      <c r="CL3" s="26"/>
      <c r="CM3" s="25"/>
    </row>
    <row r="4" spans="1:91" ht="19.5" customHeight="1">
      <c r="A4" s="16"/>
      <c r="B4" s="17" t="s">
        <v>13</v>
      </c>
      <c r="C4" s="19">
        <v>6</v>
      </c>
      <c r="D4" s="20">
        <f>+IF('Division 1'!C4="","",9-'Division 1'!C4)</f>
        <v>3</v>
      </c>
      <c r="E4" s="18"/>
      <c r="F4" s="18"/>
      <c r="G4" s="19">
        <v>4</v>
      </c>
      <c r="H4" s="20">
        <f>+IF('Division 1'!G4="","",9-'Division 1'!G4)</f>
        <v>5</v>
      </c>
      <c r="I4" s="19">
        <v>6</v>
      </c>
      <c r="J4" s="20">
        <f>+IF('Division 1'!I4="","",9-'Division 1'!I4)</f>
        <v>3</v>
      </c>
      <c r="K4" s="19">
        <v>2</v>
      </c>
      <c r="L4" s="20">
        <f>+IF('Division 1'!K4="","",9-'Division 1'!K4)</f>
        <v>7</v>
      </c>
      <c r="M4" s="19">
        <v>4</v>
      </c>
      <c r="N4" s="20">
        <f>+IF('Division 1'!M4="","",9-'Division 1'!M4)</f>
        <v>5</v>
      </c>
      <c r="O4" s="19">
        <v>5</v>
      </c>
      <c r="P4" s="20">
        <f>+IF('Division 1'!O4="","",9-'Division 1'!O4)</f>
        <v>4</v>
      </c>
      <c r="Q4" s="19">
        <v>5</v>
      </c>
      <c r="R4" s="20">
        <f>+IF('Division 1'!Q4="","",9-'Division 1'!Q4)</f>
        <v>4</v>
      </c>
      <c r="S4" s="21"/>
      <c r="T4" s="21"/>
      <c r="U4" s="21"/>
      <c r="V4" s="12">
        <f>+'Division 1'!B4</f>
        <v>0</v>
      </c>
      <c r="W4" s="13">
        <f>COUNTIF('Division 1'!$BS$3:$CH$10,'Division 1'!V4)</f>
        <v>14</v>
      </c>
      <c r="X4" s="13">
        <f>COUNTIF('Division 1'!$BA$3:$BO$10,'Division 1'!V4)</f>
        <v>8</v>
      </c>
      <c r="Y4" s="13">
        <f>+'Division 1'!W4-'Division 1'!X4</f>
        <v>6</v>
      </c>
      <c r="Z4" s="13">
        <f>+'Division 1'!X4*2</f>
        <v>16</v>
      </c>
      <c r="AA4" s="22">
        <f>+('Division 1'!C4+'Division 1'!E4+'Division 1'!G4+'Division 1'!I4+'Division 1'!K4+'Division 1'!M4+'Division 1'!O4+'Division 1'!Q4)+SUM('Division 1'!F3:F10)</f>
        <v>65</v>
      </c>
      <c r="AB4" s="23">
        <f>+'Division 1'!Z4+'Division 1'!AA4</f>
        <v>81</v>
      </c>
      <c r="AC4" s="24">
        <f>+'Division 1'!AB4+'Division 1'!X4/100+0.0002</f>
        <v>81.0802</v>
      </c>
      <c r="AD4">
        <f>RANK('Division 1'!AC4,'Division 1'!$AC$3:$AC$10,0)</f>
        <v>3</v>
      </c>
      <c r="AH4" s="13">
        <f>+IF('Division 1'!C4&gt;4,'Division 1'!$B4,'Division 1'!C$2)</f>
        <v>0</v>
      </c>
      <c r="AI4" s="13"/>
      <c r="AJ4" s="13">
        <f>+IF('Division 1'!E4&gt;4,'Division 1'!$B4,'Division 1'!E$2)</f>
        <v>0</v>
      </c>
      <c r="AK4" s="13"/>
      <c r="AL4" s="13">
        <f>+IF('Division 1'!G4&gt;4,'Division 1'!$B4,'Division 1'!G$2)</f>
        <v>0</v>
      </c>
      <c r="AM4" s="13"/>
      <c r="AN4" s="13">
        <f>+IF('Division 1'!I4&gt;4,'Division 1'!$B4,'Division 1'!I$2)</f>
        <v>0</v>
      </c>
      <c r="AO4" s="13"/>
      <c r="AP4" s="13">
        <f>+IF('Division 1'!K4&gt;4,'Division 1'!$B4,'Division 1'!K$2)</f>
        <v>0</v>
      </c>
      <c r="AQ4" s="13"/>
      <c r="AR4" s="13">
        <f>+IF('Division 1'!M4&gt;4,'Division 1'!$B4,'Division 1'!M$2)</f>
        <v>0</v>
      </c>
      <c r="AS4" s="13"/>
      <c r="AT4" s="13">
        <f>+IF('Division 1'!O4&gt;4,'Division 1'!$B4,'Division 1'!O$2)</f>
        <v>0</v>
      </c>
      <c r="AU4" s="13"/>
      <c r="AV4" s="13">
        <f>+IF('Division 1'!Q4&gt;4,'Division 1'!$B4,'Division 1'!Q$2)</f>
        <v>0</v>
      </c>
      <c r="AW4" s="2"/>
      <c r="AX4" s="2"/>
      <c r="AY4" s="2"/>
      <c r="AZ4" s="2"/>
      <c r="BA4" s="13">
        <f>IF('Division 1'!C4="","",'Division 1'!AH4)</f>
        <v>0</v>
      </c>
      <c r="BB4" s="13"/>
      <c r="BC4" s="13">
        <f>IF('Division 1'!E4="","",'Division 1'!AJ4)</f>
        <v>0</v>
      </c>
      <c r="BD4" s="13"/>
      <c r="BE4" s="13">
        <f>IF('Division 1'!G4="","",'Division 1'!AL4)</f>
        <v>0</v>
      </c>
      <c r="BF4" s="13"/>
      <c r="BG4" s="13">
        <f>IF('Division 1'!I4="","",'Division 1'!AN4)</f>
        <v>0</v>
      </c>
      <c r="BH4" s="13"/>
      <c r="BI4" s="13">
        <f>IF('Division 1'!K4="","",'Division 1'!AP4)</f>
        <v>0</v>
      </c>
      <c r="BJ4" s="13"/>
      <c r="BK4" s="13">
        <f>IF('Division 1'!M4="","",'Division 1'!AR4)</f>
        <v>0</v>
      </c>
      <c r="BL4" s="13"/>
      <c r="BM4" s="13">
        <f>IF('Division 1'!O4="","",'Division 1'!AT4)</f>
        <v>0</v>
      </c>
      <c r="BN4" s="13"/>
      <c r="BO4" s="13">
        <f>IF('Division 1'!Q4="","",'Division 1'!AV4)</f>
        <v>0</v>
      </c>
      <c r="BQ4" s="2"/>
      <c r="BS4" s="13">
        <f>+IF('Division 1'!C4="","",'Division 1'!$B4)</f>
        <v>0</v>
      </c>
      <c r="BT4" s="13">
        <f>+IF('Division 1'!D4="","",'Division 1'!$C$2)</f>
        <v>0</v>
      </c>
      <c r="BU4" s="13">
        <f>+IF('Division 1'!E4="","",'Division 1'!$B4)</f>
        <v>0</v>
      </c>
      <c r="BV4" s="13">
        <f>+IF('Division 1'!F4="","",'Division 1'!$E$2)</f>
        <v>0</v>
      </c>
      <c r="BW4" s="13">
        <f>+IF('Division 1'!G4="","",'Division 1'!$B4)</f>
        <v>0</v>
      </c>
      <c r="BX4" s="13">
        <f>+IF('Division 1'!H4="","",'Division 1'!$G$2)</f>
        <v>0</v>
      </c>
      <c r="BY4" s="13">
        <f>+IF('Division 1'!I4="","",'Division 1'!$B4)</f>
        <v>0</v>
      </c>
      <c r="BZ4" s="13">
        <f>+IF('Division 1'!J4="","",'Division 1'!$I$2)</f>
        <v>0</v>
      </c>
      <c r="CA4" s="13">
        <f>+IF('Division 1'!K4="","",'Division 1'!$B4)</f>
        <v>0</v>
      </c>
      <c r="CB4" s="13">
        <f>+IF('Division 1'!L4="","",'Division 1'!$K$2)</f>
        <v>0</v>
      </c>
      <c r="CC4" s="13">
        <f>+IF('Division 1'!M4="","",'Division 1'!$B4)</f>
        <v>0</v>
      </c>
      <c r="CD4" s="13">
        <f>+IF('Division 1'!N4="","",'Division 1'!$M$2)</f>
        <v>0</v>
      </c>
      <c r="CE4" s="13">
        <f>+IF('Division 1'!O4="","",'Division 1'!$B4)</f>
        <v>0</v>
      </c>
      <c r="CF4" s="13">
        <f>+IF('Division 1'!P4="","",'Division 1'!$O$2)</f>
        <v>0</v>
      </c>
      <c r="CG4" s="13">
        <f>+IF('Division 1'!Q4="","",'Division 1'!$B4)</f>
        <v>0</v>
      </c>
      <c r="CH4" s="13">
        <f>+IF('Division 1'!R4="","",'Division 1'!$Q$2)</f>
        <v>0</v>
      </c>
      <c r="CK4" s="25"/>
      <c r="CL4" s="27"/>
      <c r="CM4" s="28"/>
    </row>
    <row r="5" spans="1:91" ht="19.5" customHeight="1">
      <c r="A5" s="16"/>
      <c r="B5" s="17" t="s">
        <v>14</v>
      </c>
      <c r="C5" s="19">
        <v>6</v>
      </c>
      <c r="D5" s="20">
        <f>+IF('Division 1'!C5="","",9-'Division 1'!C5)</f>
        <v>3</v>
      </c>
      <c r="E5" s="19">
        <v>6</v>
      </c>
      <c r="F5" s="20">
        <f>+IF('Division 1'!E5="","",9-'Division 1'!E5)</f>
        <v>3</v>
      </c>
      <c r="G5" s="18"/>
      <c r="H5" s="18"/>
      <c r="I5" s="19">
        <v>4</v>
      </c>
      <c r="J5" s="20">
        <f>+IF('Division 1'!I5="","",9-'Division 1'!I5)</f>
        <v>5</v>
      </c>
      <c r="K5" s="19">
        <v>6</v>
      </c>
      <c r="L5" s="20">
        <f>+IF('Division 1'!K5="","",9-'Division 1'!K5)</f>
        <v>3</v>
      </c>
      <c r="M5" s="19">
        <v>6</v>
      </c>
      <c r="N5" s="20">
        <f>+IF('Division 1'!M5="","",9-'Division 1'!M5)</f>
        <v>3</v>
      </c>
      <c r="O5" s="19">
        <v>1</v>
      </c>
      <c r="P5" s="20">
        <f>+IF('Division 1'!O5="","",9-'Division 1'!O5)</f>
        <v>8</v>
      </c>
      <c r="Q5" s="19">
        <v>6</v>
      </c>
      <c r="R5" s="20">
        <f>+IF('Division 1'!Q5="","",9-'Division 1'!Q5)</f>
        <v>3</v>
      </c>
      <c r="S5" s="21"/>
      <c r="T5" s="21"/>
      <c r="U5" s="21"/>
      <c r="V5" s="12">
        <f>+'Division 1'!B5</f>
        <v>0</v>
      </c>
      <c r="W5" s="13">
        <f>COUNTIF('Division 1'!$BS$3:$CH$10,'Division 1'!V5)</f>
        <v>14</v>
      </c>
      <c r="X5" s="13">
        <f>COUNTIF('Division 1'!$BA$3:$BO$10,'Division 1'!V5)</f>
        <v>10</v>
      </c>
      <c r="Y5" s="13">
        <f>+'Division 1'!W5-'Division 1'!X5</f>
        <v>4</v>
      </c>
      <c r="Z5" s="13">
        <f>+'Division 1'!X5*2</f>
        <v>20</v>
      </c>
      <c r="AA5" s="22">
        <f>+('Division 1'!C5+'Division 1'!E5+'Division 1'!G5+'Division 1'!I5+'Division 1'!K5+'Division 1'!M5+'Division 1'!O5+'Division 1'!Q5)+SUM('Division 1'!H3:H10)</f>
        <v>69</v>
      </c>
      <c r="AB5" s="23">
        <f>+'Division 1'!Z5+'Division 1'!AA5</f>
        <v>89</v>
      </c>
      <c r="AC5" s="24">
        <f>+'Division 1'!AB5+'Division 1'!X5/100+0.0003</f>
        <v>89.10029999999999</v>
      </c>
      <c r="AD5">
        <f>RANK('Division 1'!AC5,'Division 1'!$AC$3:$AC$10,0)</f>
        <v>1</v>
      </c>
      <c r="AH5" s="13">
        <f>+IF('Division 1'!C5&gt;4,'Division 1'!$B5,'Division 1'!C$2)</f>
        <v>0</v>
      </c>
      <c r="AI5" s="13"/>
      <c r="AJ5" s="13">
        <f>+IF('Division 1'!E5&gt;4,'Division 1'!$B5,'Division 1'!E$2)</f>
        <v>0</v>
      </c>
      <c r="AK5" s="13"/>
      <c r="AL5" s="13">
        <f>+IF('Division 1'!G5&gt;4,'Division 1'!$B5,'Division 1'!G$2)</f>
        <v>0</v>
      </c>
      <c r="AM5" s="13"/>
      <c r="AN5" s="13">
        <f>+IF('Division 1'!I5&gt;4,'Division 1'!$B5,'Division 1'!I$2)</f>
        <v>0</v>
      </c>
      <c r="AO5" s="13"/>
      <c r="AP5" s="13">
        <f>+IF('Division 1'!K5&gt;4,'Division 1'!$B5,'Division 1'!K$2)</f>
        <v>0</v>
      </c>
      <c r="AQ5" s="13"/>
      <c r="AR5" s="13">
        <f>+IF('Division 1'!M5&gt;4,'Division 1'!$B5,'Division 1'!M$2)</f>
        <v>0</v>
      </c>
      <c r="AS5" s="13"/>
      <c r="AT5" s="13">
        <f>+IF('Division 1'!O5&gt;4,'Division 1'!$B5,'Division 1'!O$2)</f>
        <v>0</v>
      </c>
      <c r="AU5" s="13"/>
      <c r="AV5" s="13">
        <f>+IF('Division 1'!Q5&gt;4,'Division 1'!$B5,'Division 1'!Q$2)</f>
        <v>0</v>
      </c>
      <c r="AW5" s="2"/>
      <c r="AX5" s="2"/>
      <c r="AY5" s="2"/>
      <c r="AZ5" s="2"/>
      <c r="BA5" s="13">
        <f>IF('Division 1'!C5="","",'Division 1'!AH5)</f>
        <v>0</v>
      </c>
      <c r="BB5" s="13"/>
      <c r="BC5" s="13">
        <f>IF('Division 1'!E5="","",'Division 1'!AJ5)</f>
        <v>0</v>
      </c>
      <c r="BD5" s="13"/>
      <c r="BE5" s="13">
        <f>IF('Division 1'!G5="","",'Division 1'!AL5)</f>
        <v>0</v>
      </c>
      <c r="BF5" s="13"/>
      <c r="BG5" s="13">
        <f>IF('Division 1'!I5="","",'Division 1'!AN5)</f>
        <v>0</v>
      </c>
      <c r="BH5" s="13"/>
      <c r="BI5" s="13">
        <f>IF('Division 1'!K5="","",'Division 1'!AP5)</f>
        <v>0</v>
      </c>
      <c r="BJ5" s="13"/>
      <c r="BK5" s="13">
        <f>IF('Division 1'!M5="","",'Division 1'!AR5)</f>
        <v>0</v>
      </c>
      <c r="BL5" s="13"/>
      <c r="BM5" s="13">
        <f>IF('Division 1'!O5="","",'Division 1'!AT5)</f>
        <v>0</v>
      </c>
      <c r="BN5" s="13"/>
      <c r="BO5" s="13">
        <f>IF('Division 1'!Q5="","",'Division 1'!AV5)</f>
        <v>0</v>
      </c>
      <c r="BQ5" s="2"/>
      <c r="BS5" s="13">
        <f>+IF('Division 1'!C5="","",'Division 1'!$B5)</f>
        <v>0</v>
      </c>
      <c r="BT5" s="13">
        <f>+IF('Division 1'!D5="","",'Division 1'!$C$2)</f>
        <v>0</v>
      </c>
      <c r="BU5" s="13">
        <f>+IF('Division 1'!E5="","",'Division 1'!$B5)</f>
        <v>0</v>
      </c>
      <c r="BV5" s="13">
        <f>+IF('Division 1'!F5="","",'Division 1'!$E$2)</f>
        <v>0</v>
      </c>
      <c r="BW5" s="13">
        <f>+IF('Division 1'!G5="","",'Division 1'!$B5)</f>
        <v>0</v>
      </c>
      <c r="BX5" s="13">
        <f>+IF('Division 1'!H5="","",'Division 1'!$G$2)</f>
        <v>0</v>
      </c>
      <c r="BY5" s="13">
        <f>+IF('Division 1'!I5="","",'Division 1'!$B5)</f>
        <v>0</v>
      </c>
      <c r="BZ5" s="13">
        <f>+IF('Division 1'!J5="","",'Division 1'!$I$2)</f>
        <v>0</v>
      </c>
      <c r="CA5" s="13">
        <f>+IF('Division 1'!K5="","",'Division 1'!$B5)</f>
        <v>0</v>
      </c>
      <c r="CB5" s="13">
        <f>+IF('Division 1'!L5="","",'Division 1'!$K$2)</f>
        <v>0</v>
      </c>
      <c r="CC5" s="13">
        <f>+IF('Division 1'!M5="","",'Division 1'!$B5)</f>
        <v>0</v>
      </c>
      <c r="CD5" s="13">
        <f>+IF('Division 1'!N5="","",'Division 1'!$M$2)</f>
        <v>0</v>
      </c>
      <c r="CE5" s="13">
        <f>+IF('Division 1'!O5="","",'Division 1'!$B5)</f>
        <v>0</v>
      </c>
      <c r="CF5" s="13">
        <f>+IF('Division 1'!P5="","",'Division 1'!$O$2)</f>
        <v>0</v>
      </c>
      <c r="CG5" s="13">
        <f>+IF('Division 1'!Q5="","",'Division 1'!$B5)</f>
        <v>0</v>
      </c>
      <c r="CH5" s="13">
        <f>+IF('Division 1'!R5="","",'Division 1'!$Q$2)</f>
        <v>0</v>
      </c>
      <c r="CK5" s="25"/>
      <c r="CL5" s="29"/>
      <c r="CM5" s="28"/>
    </row>
    <row r="6" spans="1:91" ht="19.5" customHeight="1">
      <c r="A6" s="16"/>
      <c r="B6" s="17" t="s">
        <v>15</v>
      </c>
      <c r="C6" s="19">
        <v>6</v>
      </c>
      <c r="D6" s="20">
        <f>+IF('Division 1'!C6="","",9-'Division 1'!C6)</f>
        <v>3</v>
      </c>
      <c r="E6" s="19">
        <v>3</v>
      </c>
      <c r="F6" s="20">
        <f>+IF('Division 1'!E6="","",9-'Division 1'!E6)</f>
        <v>6</v>
      </c>
      <c r="G6" s="19">
        <v>4</v>
      </c>
      <c r="H6" s="20">
        <f>+IF('Division 1'!G6="","",9-'Division 1'!G6)</f>
        <v>5</v>
      </c>
      <c r="I6" s="18"/>
      <c r="J6" s="18"/>
      <c r="K6" s="19">
        <v>5</v>
      </c>
      <c r="L6" s="20">
        <f>+IF('Division 1'!K6="","",9-'Division 1'!K6)</f>
        <v>4</v>
      </c>
      <c r="M6" s="19">
        <v>4</v>
      </c>
      <c r="N6" s="20">
        <f>+IF('Division 1'!M6="","",9-'Division 1'!M6)</f>
        <v>5</v>
      </c>
      <c r="O6" s="19">
        <v>3</v>
      </c>
      <c r="P6" s="20">
        <f>+IF('Division 1'!O6="","",9-'Division 1'!O6)</f>
        <v>6</v>
      </c>
      <c r="Q6" s="19">
        <v>3</v>
      </c>
      <c r="R6" s="20">
        <f>+IF('Division 1'!Q6="","",9-'Division 1'!Q6)</f>
        <v>6</v>
      </c>
      <c r="S6" s="21"/>
      <c r="T6" s="21"/>
      <c r="U6" s="21"/>
      <c r="V6" s="12">
        <f>+'Division 1'!B6</f>
        <v>0</v>
      </c>
      <c r="W6" s="13">
        <f>COUNTIF('Division 1'!$BS$3:$CH$10,'Division 1'!V6)</f>
        <v>14</v>
      </c>
      <c r="X6" s="13">
        <f>COUNTIF('Division 1'!$BA$3:$BO$10,'Division 1'!V6)</f>
        <v>7</v>
      </c>
      <c r="Y6" s="13">
        <f>+'Division 1'!W6-'Division 1'!X6</f>
        <v>7</v>
      </c>
      <c r="Z6" s="13">
        <f>+'Division 1'!X6*2</f>
        <v>14</v>
      </c>
      <c r="AA6" s="22">
        <f>+('Division 1'!C6+'Division 1'!E6+'Division 1'!G6+'Division 1'!I6+'Division 1'!K6+'Division 1'!M6+'Division 1'!O6+'Division 1'!Q6)+SUM('Division 1'!J3:J10)</f>
        <v>61</v>
      </c>
      <c r="AB6" s="23">
        <f>+'Division 1'!Z6+'Division 1'!AA6</f>
        <v>75</v>
      </c>
      <c r="AC6" s="24">
        <f>+'Division 1'!AB6+'Division 1'!X6/100+0.0004</f>
        <v>75.07039999999999</v>
      </c>
      <c r="AD6">
        <f>RANK('Division 1'!AC6,'Division 1'!$AC$3:$AC$10,0)</f>
        <v>5</v>
      </c>
      <c r="AH6" s="13">
        <f>+IF('Division 1'!C6&gt;4,'Division 1'!$B6,'Division 1'!C$2)</f>
        <v>0</v>
      </c>
      <c r="AI6" s="13"/>
      <c r="AJ6" s="13">
        <f>+IF('Division 1'!E6&gt;4,'Division 1'!$B6,'Division 1'!E$2)</f>
        <v>0</v>
      </c>
      <c r="AK6" s="13"/>
      <c r="AL6" s="13">
        <f>+IF('Division 1'!G6&gt;4,'Division 1'!$B6,'Division 1'!G$2)</f>
        <v>0</v>
      </c>
      <c r="AM6" s="13"/>
      <c r="AN6" s="13">
        <f>+IF('Division 1'!I6&gt;4,'Division 1'!$B6,'Division 1'!I$2)</f>
        <v>0</v>
      </c>
      <c r="AO6" s="13"/>
      <c r="AP6" s="13">
        <f>+IF('Division 1'!K6&gt;4,'Division 1'!$B6,'Division 1'!K$2)</f>
        <v>0</v>
      </c>
      <c r="AQ6" s="13"/>
      <c r="AR6" s="13">
        <f>+IF('Division 1'!M6&gt;4,'Division 1'!$B6,'Division 1'!M$2)</f>
        <v>0</v>
      </c>
      <c r="AS6" s="13"/>
      <c r="AT6" s="13">
        <f>+IF('Division 1'!O6&gt;4,'Division 1'!$B6,'Division 1'!O$2)</f>
        <v>0</v>
      </c>
      <c r="AU6" s="13"/>
      <c r="AV6" s="13">
        <f>+IF('Division 1'!Q6&gt;4,'Division 1'!$B6,'Division 1'!Q$2)</f>
        <v>0</v>
      </c>
      <c r="AW6" s="2"/>
      <c r="AX6" s="2"/>
      <c r="AY6" s="2"/>
      <c r="AZ6" s="2"/>
      <c r="BA6" s="13">
        <f>IF('Division 1'!C6="","",'Division 1'!AH6)</f>
        <v>0</v>
      </c>
      <c r="BB6" s="13"/>
      <c r="BC6" s="13">
        <f>IF('Division 1'!E6="","",'Division 1'!AJ6)</f>
        <v>0</v>
      </c>
      <c r="BD6" s="13"/>
      <c r="BE6" s="13">
        <f>IF('Division 1'!G6="","",'Division 1'!AL6)</f>
        <v>0</v>
      </c>
      <c r="BF6" s="13"/>
      <c r="BG6" s="13">
        <f>IF('Division 1'!I6="","",'Division 1'!AN6)</f>
        <v>0</v>
      </c>
      <c r="BH6" s="13"/>
      <c r="BI6" s="13">
        <f>IF('Division 1'!K6="","",'Division 1'!AP6)</f>
        <v>0</v>
      </c>
      <c r="BJ6" s="13"/>
      <c r="BK6" s="13">
        <f>IF('Division 1'!M6="","",'Division 1'!AR6)</f>
        <v>0</v>
      </c>
      <c r="BL6" s="13"/>
      <c r="BM6" s="13">
        <f>IF('Division 1'!O6="","",'Division 1'!AT6)</f>
        <v>0</v>
      </c>
      <c r="BN6" s="13"/>
      <c r="BO6" s="13">
        <f>IF('Division 1'!Q6="","",'Division 1'!AV6)</f>
        <v>0</v>
      </c>
      <c r="BQ6" s="2"/>
      <c r="BS6" s="13">
        <f>+IF('Division 1'!C6="","",'Division 1'!$B6)</f>
        <v>0</v>
      </c>
      <c r="BT6" s="13">
        <f>+IF('Division 1'!D6="","",'Division 1'!$C$2)</f>
        <v>0</v>
      </c>
      <c r="BU6" s="13">
        <f>+IF('Division 1'!E6="","",'Division 1'!$B6)</f>
        <v>0</v>
      </c>
      <c r="BV6" s="13">
        <f>+IF('Division 1'!F6="","",'Division 1'!$E$2)</f>
        <v>0</v>
      </c>
      <c r="BW6" s="13">
        <f>+IF('Division 1'!G6="","",'Division 1'!$B6)</f>
        <v>0</v>
      </c>
      <c r="BX6" s="13">
        <f>+IF('Division 1'!H6="","",'Division 1'!$G$2)</f>
        <v>0</v>
      </c>
      <c r="BY6" s="13">
        <f>+IF('Division 1'!I6="","",'Division 1'!$B6)</f>
        <v>0</v>
      </c>
      <c r="BZ6" s="13">
        <f>+IF('Division 1'!J6="","",'Division 1'!$I$2)</f>
        <v>0</v>
      </c>
      <c r="CA6" s="13">
        <f>+IF('Division 1'!K6="","",'Division 1'!$B6)</f>
        <v>0</v>
      </c>
      <c r="CB6" s="13">
        <f>+IF('Division 1'!L6="","",'Division 1'!$K$2)</f>
        <v>0</v>
      </c>
      <c r="CC6" s="13">
        <f>+IF('Division 1'!M6="","",'Division 1'!$B6)</f>
        <v>0</v>
      </c>
      <c r="CD6" s="13">
        <f>+IF('Division 1'!N6="","",'Division 1'!$M$2)</f>
        <v>0</v>
      </c>
      <c r="CE6" s="13">
        <f>+IF('Division 1'!O6="","",'Division 1'!$B6)</f>
        <v>0</v>
      </c>
      <c r="CF6" s="13">
        <f>+IF('Division 1'!P6="","",'Division 1'!$O$2)</f>
        <v>0</v>
      </c>
      <c r="CG6" s="13">
        <f>+IF('Division 1'!Q6="","",'Division 1'!$B6)</f>
        <v>0</v>
      </c>
      <c r="CH6" s="13">
        <f>+IF('Division 1'!R6="","",'Division 1'!$Q$2)</f>
        <v>0</v>
      </c>
      <c r="CK6" s="25"/>
      <c r="CL6" s="11"/>
      <c r="CM6" s="28"/>
    </row>
    <row r="7" spans="1:91" ht="19.5" customHeight="1">
      <c r="A7" s="16"/>
      <c r="B7" s="17" t="s">
        <v>16</v>
      </c>
      <c r="C7" s="19">
        <v>6</v>
      </c>
      <c r="D7" s="20">
        <f>+IF('Division 1'!C7="","",9-'Division 1'!C7)</f>
        <v>3</v>
      </c>
      <c r="E7" s="19">
        <v>4</v>
      </c>
      <c r="F7" s="20">
        <f>+IF('Division 1'!E7="","",9-'Division 1'!E7)</f>
        <v>5</v>
      </c>
      <c r="G7" s="19">
        <v>4</v>
      </c>
      <c r="H7" s="20">
        <f>+IF('Division 1'!G7="","",9-'Division 1'!G7)</f>
        <v>5</v>
      </c>
      <c r="I7" s="19">
        <v>5</v>
      </c>
      <c r="J7" s="20">
        <f>+IF('Division 1'!I7="","",9-'Division 1'!I7)</f>
        <v>4</v>
      </c>
      <c r="K7" s="30"/>
      <c r="L7" s="31"/>
      <c r="M7" s="19">
        <v>5</v>
      </c>
      <c r="N7" s="20">
        <f>+IF('Division 1'!M7="","",9-'Division 1'!M7)</f>
        <v>4</v>
      </c>
      <c r="O7" s="19">
        <v>5</v>
      </c>
      <c r="P7" s="20">
        <f>+IF('Division 1'!O7="","",9-'Division 1'!O7)</f>
        <v>4</v>
      </c>
      <c r="Q7" s="19">
        <v>4</v>
      </c>
      <c r="R7" s="20">
        <f>+IF('Division 1'!Q7="","",9-'Division 1'!Q7)</f>
        <v>5</v>
      </c>
      <c r="S7" s="21"/>
      <c r="T7" s="21"/>
      <c r="U7" s="21"/>
      <c r="V7" s="12">
        <f>+'Division 1'!B7</f>
        <v>0</v>
      </c>
      <c r="W7" s="13">
        <f>COUNTIF('Division 1'!$BS$3:$CH$10,'Division 1'!V7)</f>
        <v>14</v>
      </c>
      <c r="X7" s="13">
        <f>COUNTIF('Division 1'!$BA$3:$BO$10,'Division 1'!V7)</f>
        <v>8</v>
      </c>
      <c r="Y7" s="13">
        <f>+'Division 1'!W7-'Division 1'!X7</f>
        <v>6</v>
      </c>
      <c r="Z7" s="13">
        <f>+'Division 1'!X7*2</f>
        <v>16</v>
      </c>
      <c r="AA7" s="22">
        <f>+('Division 1'!C7+'Division 1'!E7+'Division 1'!G7+'Division 1'!I7+'Division 1'!K7+'Division 1'!M7+'Division 1'!O7+'Division 1'!Q7)+SUM('Division 1'!L3:L10)</f>
        <v>66</v>
      </c>
      <c r="AB7" s="23">
        <f>+'Division 1'!Z7+'Division 1'!AA7</f>
        <v>82</v>
      </c>
      <c r="AC7" s="24">
        <f>+'Division 1'!AB7+'Division 1'!X7/100+0.0005</f>
        <v>82.0805</v>
      </c>
      <c r="AD7">
        <f>RANK('Division 1'!AC7,'Division 1'!$AC$3:$AC$10,0)</f>
        <v>2</v>
      </c>
      <c r="AH7" s="13">
        <f>+IF('Division 1'!C7&gt;4,'Division 1'!$B7,'Division 1'!C$2)</f>
        <v>0</v>
      </c>
      <c r="AI7" s="13"/>
      <c r="AJ7" s="13">
        <f>+IF('Division 1'!E7&gt;4,'Division 1'!$B7,'Division 1'!E$2)</f>
        <v>0</v>
      </c>
      <c r="AK7" s="13"/>
      <c r="AL7" s="13">
        <f>+IF('Division 1'!G7&gt;4,'Division 1'!$B7,'Division 1'!G$2)</f>
        <v>0</v>
      </c>
      <c r="AM7" s="13"/>
      <c r="AN7" s="13">
        <f>+IF('Division 1'!I7&gt;4,'Division 1'!$B7,'Division 1'!I$2)</f>
        <v>0</v>
      </c>
      <c r="AO7" s="13"/>
      <c r="AP7" s="13">
        <f>+IF('Division 1'!K7&gt;4,'Division 1'!$B7,'Division 1'!K$2)</f>
        <v>0</v>
      </c>
      <c r="AQ7" s="13"/>
      <c r="AR7" s="13">
        <f>+IF('Division 1'!M7&gt;4,'Division 1'!$B7,'Division 1'!M$2)</f>
        <v>0</v>
      </c>
      <c r="AS7" s="13"/>
      <c r="AT7" s="13">
        <f>+IF('Division 1'!O7&gt;4,'Division 1'!$B7,'Division 1'!O$2)</f>
        <v>0</v>
      </c>
      <c r="AU7" s="13"/>
      <c r="AV7" s="13">
        <f>+IF('Division 1'!Q7&gt;4,'Division 1'!$B7,'Division 1'!Q$2)</f>
        <v>0</v>
      </c>
      <c r="AW7" s="2"/>
      <c r="AX7" s="2"/>
      <c r="AY7" s="2"/>
      <c r="AZ7" s="2"/>
      <c r="BA7" s="13">
        <f>IF('Division 1'!C7="","",'Division 1'!AH7)</f>
        <v>0</v>
      </c>
      <c r="BB7" s="13"/>
      <c r="BC7" s="13">
        <f>IF('Division 1'!E7="","",'Division 1'!AJ7)</f>
        <v>0</v>
      </c>
      <c r="BD7" s="13"/>
      <c r="BE7" s="13">
        <f>IF('Division 1'!G7="","",'Division 1'!AL7)</f>
        <v>0</v>
      </c>
      <c r="BF7" s="13"/>
      <c r="BG7" s="13">
        <f>IF('Division 1'!I7="","",'Division 1'!AN7)</f>
        <v>0</v>
      </c>
      <c r="BH7" s="13"/>
      <c r="BI7" s="13">
        <f>IF('Division 1'!K7="","",'Division 1'!AP7)</f>
        <v>0</v>
      </c>
      <c r="BJ7" s="13"/>
      <c r="BK7" s="13">
        <f>IF('Division 1'!M7="","",'Division 1'!AR7)</f>
        <v>0</v>
      </c>
      <c r="BL7" s="13"/>
      <c r="BM7" s="13">
        <f>IF('Division 1'!O7="","",'Division 1'!AT7)</f>
        <v>0</v>
      </c>
      <c r="BN7" s="13"/>
      <c r="BO7" s="13">
        <f>IF('Division 1'!Q7="","",'Division 1'!AV7)</f>
        <v>0</v>
      </c>
      <c r="BQ7" s="2"/>
      <c r="BS7" s="13">
        <f>+IF('Division 1'!C7="","",'Division 1'!$B7)</f>
        <v>0</v>
      </c>
      <c r="BT7" s="13">
        <f>+IF('Division 1'!D7="","",'Division 1'!$C$2)</f>
        <v>0</v>
      </c>
      <c r="BU7" s="13">
        <f>+IF('Division 1'!E7="","",'Division 1'!$B7)</f>
        <v>0</v>
      </c>
      <c r="BV7" s="13">
        <f>+IF('Division 1'!F7="","",'Division 1'!$E$2)</f>
        <v>0</v>
      </c>
      <c r="BW7" s="13">
        <f>+IF('Division 1'!G7="","",'Division 1'!$B7)</f>
        <v>0</v>
      </c>
      <c r="BX7" s="13">
        <f>+IF('Division 1'!H7="","",'Division 1'!$G$2)</f>
        <v>0</v>
      </c>
      <c r="BY7" s="13">
        <f>+IF('Division 1'!I7="","",'Division 1'!$B7)</f>
        <v>0</v>
      </c>
      <c r="BZ7" s="13">
        <f>+IF('Division 1'!J7="","",'Division 1'!$I$2)</f>
        <v>0</v>
      </c>
      <c r="CA7" s="13">
        <f>+IF('Division 1'!K7="","",'Division 1'!$B7)</f>
        <v>0</v>
      </c>
      <c r="CB7" s="13">
        <f>+IF('Division 1'!L7="","",'Division 1'!$K$2)</f>
        <v>0</v>
      </c>
      <c r="CC7" s="13">
        <f>+IF('Division 1'!M7="","",'Division 1'!$B7)</f>
        <v>0</v>
      </c>
      <c r="CD7" s="13">
        <f>+IF('Division 1'!N7="","",'Division 1'!$M$2)</f>
        <v>0</v>
      </c>
      <c r="CE7" s="13">
        <f>+IF('Division 1'!O7="","",'Division 1'!$B7)</f>
        <v>0</v>
      </c>
      <c r="CF7" s="13">
        <f>+IF('Division 1'!P7="","",'Division 1'!$O$2)</f>
        <v>0</v>
      </c>
      <c r="CG7" s="13">
        <f>+IF('Division 1'!Q7="","",'Division 1'!$B7)</f>
        <v>0</v>
      </c>
      <c r="CH7" s="13">
        <f>+IF('Division 1'!R7="","",'Division 1'!$Q$2)</f>
        <v>0</v>
      </c>
      <c r="CK7" s="25"/>
      <c r="CM7" s="28"/>
    </row>
    <row r="8" spans="1:90" ht="19.5" customHeight="1">
      <c r="A8" s="16"/>
      <c r="B8" s="17" t="s">
        <v>17</v>
      </c>
      <c r="C8" s="19">
        <v>4</v>
      </c>
      <c r="D8" s="20">
        <f>+IF('Division 1'!C8="","",9-'Division 1'!C8)</f>
        <v>5</v>
      </c>
      <c r="E8" s="19">
        <v>5</v>
      </c>
      <c r="F8" s="20">
        <f>+IF('Division 1'!E8="","",9-'Division 1'!E8)</f>
        <v>4</v>
      </c>
      <c r="G8" s="19">
        <v>4</v>
      </c>
      <c r="H8" s="20">
        <f>+IF('Division 1'!G8="","",9-'Division 1'!G8)</f>
        <v>5</v>
      </c>
      <c r="I8" s="19">
        <v>4</v>
      </c>
      <c r="J8" s="20">
        <f>+IF('Division 1'!I8="","",9-'Division 1'!I8)</f>
        <v>5</v>
      </c>
      <c r="K8" s="32">
        <v>6</v>
      </c>
      <c r="L8" s="20">
        <f>+IF('Division 1'!K8="","",9-'Division 1'!K8)</f>
        <v>3</v>
      </c>
      <c r="M8" s="33"/>
      <c r="N8" s="33"/>
      <c r="O8" s="19">
        <v>8</v>
      </c>
      <c r="P8" s="20">
        <f>+IF('Division 1'!O8="","",9-'Division 1'!O8)</f>
        <v>1</v>
      </c>
      <c r="Q8" s="19">
        <v>4</v>
      </c>
      <c r="R8" s="20">
        <f>+IF('Division 1'!Q8="","",9-'Division 1'!Q8)</f>
        <v>5</v>
      </c>
      <c r="S8" s="21"/>
      <c r="T8" s="21"/>
      <c r="U8" s="21"/>
      <c r="V8" s="12">
        <f>+'Division 1'!B8</f>
        <v>0</v>
      </c>
      <c r="W8" s="13">
        <f>COUNTIF('Division 1'!$BS$3:$CH$10,'Division 1'!V8)</f>
        <v>14</v>
      </c>
      <c r="X8" s="13">
        <f>COUNTIF('Division 1'!$BA$3:$BO$10,'Division 1'!V8)</f>
        <v>7</v>
      </c>
      <c r="Y8" s="13">
        <f>+'Division 1'!W8-'Division 1'!X8</f>
        <v>7</v>
      </c>
      <c r="Z8" s="13">
        <f>+'Division 1'!X8*2</f>
        <v>14</v>
      </c>
      <c r="AA8" s="22">
        <f>+('Division 1'!C8+'Division 1'!E8+'Division 1'!G8+'Division 1'!I8+'Division 1'!K8+'Division 1'!M8+'Division 1'!O8+'Division 1'!Q8)+SUM('Division 1'!N3:N10)</f>
        <v>64</v>
      </c>
      <c r="AB8" s="23">
        <f>+'Division 1'!Z8+'Division 1'!AA8</f>
        <v>78</v>
      </c>
      <c r="AC8" s="24">
        <f>+'Division 1'!AB8+'Division 1'!X8/100+0.0006</f>
        <v>78.0706</v>
      </c>
      <c r="AD8">
        <f>RANK('Division 1'!AC8,'Division 1'!$AC$3:$AC$10,0)</f>
        <v>4</v>
      </c>
      <c r="AH8" s="13">
        <f>+IF('Division 1'!C8&gt;4,'Division 1'!$B8,'Division 1'!C$2)</f>
        <v>0</v>
      </c>
      <c r="AI8" s="13"/>
      <c r="AJ8" s="13">
        <f>+IF('Division 1'!E8&gt;4,'Division 1'!$B8,'Division 1'!E$2)</f>
        <v>0</v>
      </c>
      <c r="AK8" s="13"/>
      <c r="AL8" s="13">
        <f>+IF('Division 1'!G8&gt;4,'Division 1'!$B8,'Division 1'!G$2)</f>
        <v>0</v>
      </c>
      <c r="AM8" s="13"/>
      <c r="AN8" s="13">
        <f>+IF('Division 1'!I8&gt;4,'Division 1'!$B8,'Division 1'!I$2)</f>
        <v>0</v>
      </c>
      <c r="AO8" s="13"/>
      <c r="AP8" s="13">
        <f>+IF('Division 1'!K8&gt;4,'Division 1'!$B8,'Division 1'!K$2)</f>
        <v>0</v>
      </c>
      <c r="AQ8" s="13"/>
      <c r="AR8" s="13">
        <f>+IF('Division 1'!M8&gt;4,'Division 1'!$B8,'Division 1'!M$2)</f>
        <v>0</v>
      </c>
      <c r="AS8" s="13"/>
      <c r="AT8" s="13">
        <f>+IF('Division 1'!O8&gt;4,'Division 1'!$B8,'Division 1'!O$2)</f>
        <v>0</v>
      </c>
      <c r="AU8" s="13"/>
      <c r="AV8" s="13">
        <f>+IF('Division 1'!Q8&gt;4,'Division 1'!$B8,'Division 1'!Q$2)</f>
        <v>0</v>
      </c>
      <c r="AW8" s="2"/>
      <c r="AX8" s="2"/>
      <c r="AY8" s="2"/>
      <c r="AZ8" s="2"/>
      <c r="BA8" s="13">
        <f>IF('Division 1'!C8="","",'Division 1'!AH8)</f>
        <v>0</v>
      </c>
      <c r="BB8" s="13"/>
      <c r="BC8" s="34">
        <f>IF('Division 1'!E8="","",'Division 1'!AJ8)</f>
        <v>0</v>
      </c>
      <c r="BD8" s="13"/>
      <c r="BE8" s="34">
        <f>IF('Division 1'!G8="","",'Division 1'!AL8)</f>
        <v>0</v>
      </c>
      <c r="BF8" s="13"/>
      <c r="BG8" s="34">
        <f>IF('Division 1'!I8="","",'Division 1'!AN8)</f>
        <v>0</v>
      </c>
      <c r="BH8" s="13"/>
      <c r="BI8" s="13">
        <f>IF('Division 1'!K8="","",'Division 1'!AP8)</f>
        <v>0</v>
      </c>
      <c r="BJ8" s="13"/>
      <c r="BK8" s="13">
        <f>IF('Division 1'!M8="","",'Division 1'!AR8)</f>
        <v>0</v>
      </c>
      <c r="BL8" s="13"/>
      <c r="BM8" s="34">
        <f>IF('Division 1'!O8="","",'Division 1'!AT8)</f>
        <v>0</v>
      </c>
      <c r="BN8" s="13"/>
      <c r="BO8" s="34">
        <f>IF('Division 1'!Q8="","",'Division 1'!AV8)</f>
        <v>0</v>
      </c>
      <c r="BQ8" s="2"/>
      <c r="BS8" s="13">
        <f>+IF('Division 1'!C8="","",'Division 1'!$B8)</f>
        <v>0</v>
      </c>
      <c r="BT8" s="13">
        <f>+IF('Division 1'!D8="","",'Division 1'!$C$2)</f>
        <v>0</v>
      </c>
      <c r="BU8" s="13">
        <f>+IF('Division 1'!E8="","",'Division 1'!$B8)</f>
        <v>0</v>
      </c>
      <c r="BV8" s="13">
        <f>+IF('Division 1'!F8="","",'Division 1'!$E$2)</f>
        <v>0</v>
      </c>
      <c r="BW8" s="13">
        <f>+IF('Division 1'!G8="","",'Division 1'!$B8)</f>
        <v>0</v>
      </c>
      <c r="BX8" s="13">
        <f>+IF('Division 1'!H8="","",'Division 1'!$G$2)</f>
        <v>0</v>
      </c>
      <c r="BY8" s="13">
        <f>+IF('Division 1'!I8="","",'Division 1'!$B8)</f>
        <v>0</v>
      </c>
      <c r="BZ8" s="13">
        <f>+IF('Division 1'!J8="","",'Division 1'!$I$2)</f>
        <v>0</v>
      </c>
      <c r="CA8" s="13">
        <f>+IF('Division 1'!K8="","",'Division 1'!$B8)</f>
        <v>0</v>
      </c>
      <c r="CB8" s="13">
        <f>+IF('Division 1'!L8="","",'Division 1'!$K$2)</f>
        <v>0</v>
      </c>
      <c r="CC8" s="13">
        <f>+IF('Division 1'!M8="","",'Division 1'!$B8)</f>
        <v>0</v>
      </c>
      <c r="CD8" s="13">
        <f>+IF('Division 1'!N8="","",'Division 1'!$M$2)</f>
        <v>0</v>
      </c>
      <c r="CE8" s="13">
        <f>+IF('Division 1'!O8="","",'Division 1'!$B8)</f>
        <v>0</v>
      </c>
      <c r="CF8" s="13">
        <f>+IF('Division 1'!P8="","",'Division 1'!$O$2)</f>
        <v>0</v>
      </c>
      <c r="CG8" s="13">
        <f>+IF('Division 1'!Q8="","",'Division 1'!$B8)</f>
        <v>0</v>
      </c>
      <c r="CH8" s="13">
        <f>+IF('Division 1'!R8="","",'Division 1'!$Q$2)</f>
        <v>0</v>
      </c>
      <c r="CK8" s="25"/>
      <c r="CL8" s="29"/>
    </row>
    <row r="9" spans="1:91" ht="19.5" customHeight="1">
      <c r="A9" s="16"/>
      <c r="B9" s="17" t="s">
        <v>18</v>
      </c>
      <c r="C9" s="19">
        <v>3</v>
      </c>
      <c r="D9" s="20">
        <f>+IF('Division 1'!C9="","",9-'Division 1'!C9)</f>
        <v>6</v>
      </c>
      <c r="E9" s="19">
        <v>5</v>
      </c>
      <c r="F9" s="20">
        <f>+IF('Division 1'!E9="","",9-'Division 1'!E9)</f>
        <v>4</v>
      </c>
      <c r="G9" s="19">
        <v>2</v>
      </c>
      <c r="H9" s="20">
        <f>+IF('Division 1'!G9="","",9-'Division 1'!G9)</f>
        <v>7</v>
      </c>
      <c r="I9" s="19">
        <v>4</v>
      </c>
      <c r="J9" s="20">
        <f>+IF('Division 1'!I9="","",9-'Division 1'!I9)</f>
        <v>5</v>
      </c>
      <c r="K9" s="35">
        <v>3</v>
      </c>
      <c r="L9" s="20">
        <f>+IF('Division 1'!K9="","",9-'Division 1'!K9)</f>
        <v>6</v>
      </c>
      <c r="M9" s="36">
        <v>7</v>
      </c>
      <c r="N9" s="20">
        <f>+IF('Division 1'!M9="","",9-'Division 1'!M9)</f>
        <v>2</v>
      </c>
      <c r="O9" s="37"/>
      <c r="P9" s="31"/>
      <c r="Q9" s="38">
        <v>3</v>
      </c>
      <c r="R9" s="39">
        <f>+IF('Division 1'!Q9="","",9-'Division 1'!Q9)</f>
        <v>6</v>
      </c>
      <c r="S9" s="21"/>
      <c r="T9" s="21"/>
      <c r="U9" s="21"/>
      <c r="V9" s="12">
        <f>+'Division 1'!B9</f>
        <v>0</v>
      </c>
      <c r="W9" s="13">
        <f>COUNTIF('Division 1'!$BS$3:$CH$10,'Division 1'!V9)</f>
        <v>14</v>
      </c>
      <c r="X9" s="13">
        <f>COUNTIF('Division 1'!$BA$3:$BO$10,'Division 1'!V9)</f>
        <v>6</v>
      </c>
      <c r="Y9" s="13">
        <f>+'Division 1'!W9-'Division 1'!X9</f>
        <v>8</v>
      </c>
      <c r="Z9" s="13">
        <f>+'Division 1'!X9*2</f>
        <v>12</v>
      </c>
      <c r="AA9" s="22">
        <f>+('Division 1'!C9+'Division 1'!E9+'Division 1'!G9+'Division 1'!I9+'Division 1'!K9+'Division 1'!M9+'Division 1'!O9+'Division 1'!Q9)+SUM('Division 1'!P3:P10)</f>
        <v>62</v>
      </c>
      <c r="AB9" s="23">
        <f>+'Division 1'!Z9+'Division 1'!AA9</f>
        <v>74</v>
      </c>
      <c r="AC9" s="24">
        <f>+'Division 1'!AB9+'Division 1'!X9/100+0.0007</f>
        <v>74.0607</v>
      </c>
      <c r="AD9">
        <f>RANK('Division 1'!AC9,'Division 1'!$AC$3:$AC$10,0)</f>
        <v>6</v>
      </c>
      <c r="AH9" s="13">
        <f>+IF('Division 1'!C9&gt;4,'Division 1'!$B9,'Division 1'!C$2)</f>
        <v>0</v>
      </c>
      <c r="AI9" s="13"/>
      <c r="AJ9" s="13">
        <f>+IF('Division 1'!E9&gt;4,'Division 1'!$B9,'Division 1'!E$2)</f>
        <v>0</v>
      </c>
      <c r="AK9" s="13"/>
      <c r="AL9" s="13">
        <f>+IF('Division 1'!G9&gt;4,'Division 1'!$B9,'Division 1'!G$2)</f>
        <v>0</v>
      </c>
      <c r="AM9" s="13"/>
      <c r="AN9" s="13">
        <f>+IF('Division 1'!I9&gt;4,'Division 1'!$B9,'Division 1'!I$2)</f>
        <v>0</v>
      </c>
      <c r="AO9" s="13"/>
      <c r="AP9" s="13">
        <f>+IF('Division 1'!K9&gt;4,'Division 1'!$B9,'Division 1'!K$2)</f>
        <v>0</v>
      </c>
      <c r="AQ9" s="13"/>
      <c r="AR9" s="13">
        <f>+IF('Division 1'!M9&gt;4,'Division 1'!$B9,'Division 1'!M$2)</f>
        <v>0</v>
      </c>
      <c r="AS9" s="13"/>
      <c r="AT9" s="13">
        <f>+IF('Division 1'!O9&gt;4,'Division 1'!$B9,'Division 1'!O$2)</f>
        <v>0</v>
      </c>
      <c r="AU9" s="13"/>
      <c r="AV9" s="13">
        <f>+IF('Division 1'!Q9&gt;4,'Division 1'!$B9,'Division 1'!Q$2)</f>
        <v>0</v>
      </c>
      <c r="AW9" s="2"/>
      <c r="AX9" s="2"/>
      <c r="AY9" s="2"/>
      <c r="AZ9" s="2"/>
      <c r="BA9" s="13">
        <f>IF('Division 1'!C9="","",'Division 1'!AH9)</f>
        <v>0</v>
      </c>
      <c r="BB9" s="13"/>
      <c r="BC9" s="13">
        <f>IF('Division 1'!E9="","",'Division 1'!AJ9)</f>
        <v>0</v>
      </c>
      <c r="BD9" s="13"/>
      <c r="BE9" s="13">
        <f>IF('Division 1'!G9="","",'Division 1'!AL9)</f>
        <v>0</v>
      </c>
      <c r="BF9" s="13"/>
      <c r="BG9" s="13">
        <f>IF('Division 1'!I9="","",'Division 1'!AN9)</f>
        <v>0</v>
      </c>
      <c r="BH9" s="13"/>
      <c r="BI9" s="13">
        <f>IF('Division 1'!K9="","",'Division 1'!AP9)</f>
        <v>0</v>
      </c>
      <c r="BJ9" s="13"/>
      <c r="BK9" s="13">
        <f>IF('Division 1'!M9="","",'Division 1'!AR9)</f>
        <v>0</v>
      </c>
      <c r="BL9" s="13"/>
      <c r="BM9" s="34">
        <f>IF('Division 1'!O9="","",'Division 1'!AT9)</f>
        <v>0</v>
      </c>
      <c r="BN9" s="13"/>
      <c r="BO9" s="34">
        <f>IF('Division 1'!Q9="","",'Division 1'!AV9)</f>
        <v>0</v>
      </c>
      <c r="BQ9" s="2"/>
      <c r="BS9" s="13">
        <f>+IF('Division 1'!C9="","",'Division 1'!$B9)</f>
        <v>0</v>
      </c>
      <c r="BT9" s="13">
        <f>+IF('Division 1'!D9="","",'Division 1'!$C$2)</f>
        <v>0</v>
      </c>
      <c r="BU9" s="13">
        <f>+IF('Division 1'!E9="","",'Division 1'!$B9)</f>
        <v>0</v>
      </c>
      <c r="BV9" s="13">
        <f>+IF('Division 1'!F9="","",'Division 1'!$E$2)</f>
        <v>0</v>
      </c>
      <c r="BW9" s="13">
        <f>+IF('Division 1'!G9="","",'Division 1'!$B9)</f>
        <v>0</v>
      </c>
      <c r="BX9" s="13">
        <f>+IF('Division 1'!H9="","",'Division 1'!$G$2)</f>
        <v>0</v>
      </c>
      <c r="BY9" s="13">
        <f>+IF('Division 1'!I9="","",'Division 1'!$B9)</f>
        <v>0</v>
      </c>
      <c r="BZ9" s="13">
        <f>+IF('Division 1'!J9="","",'Division 1'!$I$2)</f>
        <v>0</v>
      </c>
      <c r="CA9" s="13">
        <f>+IF('Division 1'!K9="","",'Division 1'!$B9)</f>
        <v>0</v>
      </c>
      <c r="CB9" s="13">
        <f>+IF('Division 1'!L9="","",'Division 1'!$K$2)</f>
        <v>0</v>
      </c>
      <c r="CC9" s="13">
        <f>+IF('Division 1'!M9="","",'Division 1'!$B9)</f>
        <v>0</v>
      </c>
      <c r="CD9" s="13">
        <f>+IF('Division 1'!N9="","",'Division 1'!$M$2)</f>
        <v>0</v>
      </c>
      <c r="CE9" s="13">
        <f>+IF('Division 1'!O9="","",'Division 1'!$B9)</f>
        <v>0</v>
      </c>
      <c r="CF9" s="13">
        <f>+IF('Division 1'!P9="","",'Division 1'!$O$2)</f>
        <v>0</v>
      </c>
      <c r="CG9" s="13">
        <f>+IF('Division 1'!Q9="","",'Division 1'!$B9)</f>
        <v>0</v>
      </c>
      <c r="CH9" s="13">
        <f>+IF('Division 1'!R9="","",'Division 1'!$Q$2)</f>
        <v>0</v>
      </c>
      <c r="CL9" s="15"/>
      <c r="CM9" s="40"/>
    </row>
    <row r="10" spans="1:91" s="45" customFormat="1" ht="19.5" customHeight="1">
      <c r="A10" s="16"/>
      <c r="B10" s="17" t="s">
        <v>19</v>
      </c>
      <c r="C10" s="19">
        <v>3</v>
      </c>
      <c r="D10" s="20">
        <f>+IF('Division 1'!C10="","",9-'Division 1'!C10)</f>
        <v>6</v>
      </c>
      <c r="E10" s="19">
        <v>4</v>
      </c>
      <c r="F10" s="20">
        <f>+IF('Division 1'!E10="","",9-'Division 1'!E10)</f>
        <v>5</v>
      </c>
      <c r="G10" s="19">
        <v>5</v>
      </c>
      <c r="H10" s="20">
        <f>+IF('Division 1'!G10="","",9-'Division 1'!G10)</f>
        <v>4</v>
      </c>
      <c r="I10" s="19">
        <v>3</v>
      </c>
      <c r="J10" s="20">
        <f>+IF('Division 1'!I10="","",9-'Division 1'!I10)</f>
        <v>6</v>
      </c>
      <c r="K10" s="19">
        <v>4</v>
      </c>
      <c r="L10" s="20">
        <f>+IF('Division 1'!K10="","",9-'Division 1'!K10)</f>
        <v>5</v>
      </c>
      <c r="M10" s="35">
        <v>4</v>
      </c>
      <c r="N10" s="20">
        <f>+IF('Division 1'!M10="","",9-'Division 1'!M10)</f>
        <v>5</v>
      </c>
      <c r="O10" s="41">
        <v>2</v>
      </c>
      <c r="P10" s="20">
        <f>+IF('Division 1'!O10="","",9-'Division 1'!O10)</f>
        <v>7</v>
      </c>
      <c r="Q10" s="42"/>
      <c r="R10" s="43">
        <f>+IF('Division 1'!Q10&gt;0,9-'Division 1'!Q10,"")</f>
        <v>0</v>
      </c>
      <c r="S10" s="21"/>
      <c r="T10" s="21"/>
      <c r="U10" s="21"/>
      <c r="V10" s="12">
        <f>+'Division 1'!B10</f>
        <v>0</v>
      </c>
      <c r="W10" s="13">
        <f>COUNTIF('Division 1'!$BS$3:$CH$10,'Division 1'!V10)</f>
        <v>14</v>
      </c>
      <c r="X10" s="13">
        <f>COUNTIF('Division 1'!$BA$3:$BO$10,'Division 1'!V10)</f>
        <v>6</v>
      </c>
      <c r="Y10" s="13">
        <f>+'Division 1'!W10-'Division 1'!X10</f>
        <v>8</v>
      </c>
      <c r="Z10" s="13">
        <f>+'Division 1'!X10*2</f>
        <v>12</v>
      </c>
      <c r="AA10" s="22">
        <f>+('Division 1'!C10+'Division 1'!E10+'Division 1'!G10+'Division 1'!I10+'Division 1'!K10+'Division 1'!M10+'Division 1'!O10+'Division 1'!Q10)+SUM('Division 1'!R3:R10)</f>
        <v>59</v>
      </c>
      <c r="AB10" s="23">
        <f>+'Division 1'!Z10+'Division 1'!AA10</f>
        <v>71</v>
      </c>
      <c r="AC10" s="24">
        <f>+'Division 1'!AB10+'Division 1'!X10/100+0.0008</f>
        <v>71.0608</v>
      </c>
      <c r="AD10" s="2">
        <f>RANK('Division 1'!AC10,'Division 1'!$AC$3:$AC$10,0)</f>
        <v>7</v>
      </c>
      <c r="AE10" s="2"/>
      <c r="AF10" s="44"/>
      <c r="AG10" s="44"/>
      <c r="AH10" s="13">
        <f>+IF('Division 1'!C10&gt;4,'Division 1'!$B10,'Division 1'!C$2)</f>
        <v>0</v>
      </c>
      <c r="AI10" s="13"/>
      <c r="AJ10" s="13">
        <f>+IF('Division 1'!E10&gt;4,'Division 1'!$B10,'Division 1'!E$2)</f>
        <v>0</v>
      </c>
      <c r="AK10" s="13"/>
      <c r="AL10" s="13">
        <f>+IF('Division 1'!G10&gt;4,'Division 1'!$B10,'Division 1'!G$2)</f>
        <v>0</v>
      </c>
      <c r="AM10" s="13"/>
      <c r="AN10" s="13">
        <f>+IF('Division 1'!I10&gt;4,'Division 1'!$B10,'Division 1'!I$2)</f>
        <v>0</v>
      </c>
      <c r="AO10" s="13"/>
      <c r="AP10" s="13">
        <f>+IF('Division 1'!K10&gt;4,'Division 1'!$B10,'Division 1'!K$2)</f>
        <v>0</v>
      </c>
      <c r="AQ10" s="13"/>
      <c r="AR10" s="13">
        <f>+IF('Division 1'!M10&gt;4,'Division 1'!$B10,'Division 1'!M$2)</f>
        <v>0</v>
      </c>
      <c r="AS10" s="13"/>
      <c r="AT10" s="13">
        <f>+IF('Division 1'!O10&gt;4,'Division 1'!$B10,'Division 1'!O$2)</f>
        <v>0</v>
      </c>
      <c r="AU10" s="13"/>
      <c r="AV10" s="13">
        <f>+IF('Division 1'!Q10&gt;4,'Division 1'!$B10,'Division 1'!Q$2)</f>
        <v>0</v>
      </c>
      <c r="AW10" s="2"/>
      <c r="AX10" s="2"/>
      <c r="AY10" s="2"/>
      <c r="AZ10" s="44"/>
      <c r="BA10" s="13">
        <f>IF('Division 1'!C10="","",'Division 1'!AH10)</f>
        <v>0</v>
      </c>
      <c r="BB10" s="13"/>
      <c r="BC10" s="13">
        <f>IF('Division 1'!E10="","",'Division 1'!AJ10)</f>
        <v>0</v>
      </c>
      <c r="BD10" s="13"/>
      <c r="BE10" s="13">
        <f>IF('Division 1'!G10="","",'Division 1'!AL10)</f>
        <v>0</v>
      </c>
      <c r="BF10" s="13"/>
      <c r="BG10" s="13">
        <f>IF('Division 1'!I10="","",'Division 1'!AN10)</f>
        <v>0</v>
      </c>
      <c r="BH10" s="13"/>
      <c r="BI10" s="13">
        <f>IF('Division 1'!K10="","",'Division 1'!AP10)</f>
        <v>0</v>
      </c>
      <c r="BJ10" s="13"/>
      <c r="BK10" s="13">
        <f>IF('Division 1'!M10="","",'Division 1'!AR10)</f>
        <v>0</v>
      </c>
      <c r="BL10" s="13"/>
      <c r="BM10" s="34">
        <f>IF('Division 1'!O10="","",'Division 1'!AT10)</f>
        <v>0</v>
      </c>
      <c r="BN10" s="13"/>
      <c r="BO10" s="34">
        <f>IF('Division 1'!Q10="","",'Division 1'!AV10)</f>
        <v>0</v>
      </c>
      <c r="BP10" s="2"/>
      <c r="BQ10" s="2"/>
      <c r="BR10" s="44"/>
      <c r="BS10" s="13">
        <f>+IF('Division 1'!C10="","",'Division 1'!$B10)</f>
        <v>0</v>
      </c>
      <c r="BT10" s="13">
        <f>+IF('Division 1'!D10="","",'Division 1'!$C$2)</f>
        <v>0</v>
      </c>
      <c r="BU10" s="13">
        <f>+IF('Division 1'!E10="","",'Division 1'!$B10)</f>
        <v>0</v>
      </c>
      <c r="BV10" s="13">
        <f>+IF('Division 1'!F10="","",'Division 1'!$E$2)</f>
        <v>0</v>
      </c>
      <c r="BW10" s="13">
        <f>+IF('Division 1'!G10="","",'Division 1'!$B10)</f>
        <v>0</v>
      </c>
      <c r="BX10" s="13">
        <f>+IF('Division 1'!H10="","",'Division 1'!$G$2)</f>
        <v>0</v>
      </c>
      <c r="BY10" s="13">
        <f>+IF('Division 1'!I10="","",'Division 1'!$B10)</f>
        <v>0</v>
      </c>
      <c r="BZ10" s="13">
        <f>+IF('Division 1'!J10="","",'Division 1'!$I$2)</f>
        <v>0</v>
      </c>
      <c r="CA10" s="13">
        <f>+IF('Division 1'!K10="","",'Division 1'!$B10)</f>
        <v>0</v>
      </c>
      <c r="CB10" s="13">
        <f>+IF('Division 1'!L10="","",'Division 1'!$K$2)</f>
        <v>0</v>
      </c>
      <c r="CC10" s="13">
        <f>+IF('Division 1'!M10="","",'Division 1'!$B10)</f>
        <v>0</v>
      </c>
      <c r="CD10" s="13">
        <f>+IF('Division 1'!N10="","",'Division 1'!$M$2)</f>
        <v>0</v>
      </c>
      <c r="CE10" s="13">
        <f>+IF('Division 1'!O10="","",'Division 1'!$B10)</f>
        <v>0</v>
      </c>
      <c r="CF10" s="13">
        <f>+IF('Division 1'!P10="","",'Division 1'!$O$2)</f>
        <v>0</v>
      </c>
      <c r="CG10" s="13">
        <f>+IF('Division 1'!Q10="","",'Division 1'!$B10)</f>
        <v>0</v>
      </c>
      <c r="CH10" s="13">
        <f>+IF('Division 1'!R10="","",'Division 1'!$Q$2)</f>
        <v>0</v>
      </c>
      <c r="CI10" s="44"/>
      <c r="CJ10" s="44"/>
      <c r="CL10"/>
      <c r="CM10"/>
    </row>
    <row r="11" spans="2:90" s="45" customFormat="1" ht="16.5">
      <c r="B11" s="46"/>
      <c r="S11" s="47"/>
      <c r="T11" s="47"/>
      <c r="U11" s="47"/>
      <c r="AD11"/>
      <c r="AE11"/>
      <c r="BB11">
        <f>IF('Division 1'!C11="","",'Division 1'!AI11)</f>
        <v>0</v>
      </c>
      <c r="BC11"/>
      <c r="BD11">
        <f>IF('Division 1'!E11="","",'Division 1'!AK11)</f>
        <v>0</v>
      </c>
      <c r="BE11"/>
      <c r="BF11">
        <f>IF('Division 1'!G11="","",'Division 1'!AM11)</f>
        <v>0</v>
      </c>
      <c r="BG11"/>
      <c r="BH11">
        <f>IF('Division 1'!I11="","",'Division 1'!AO11)</f>
        <v>0</v>
      </c>
      <c r="BI11"/>
      <c r="BJ11">
        <f>IF('Division 1'!K11="","",'Division 1'!AQ11)</f>
        <v>0</v>
      </c>
      <c r="BK11"/>
      <c r="BL11">
        <f>IF('Division 1'!M11="","",'Division 1'!AS11)</f>
        <v>0</v>
      </c>
      <c r="BM11"/>
      <c r="BN11"/>
      <c r="BO11" s="2"/>
      <c r="BP11" s="2"/>
      <c r="BQ11"/>
      <c r="BR11"/>
      <c r="CL11" s="25"/>
    </row>
    <row r="12" spans="2:90" s="45" customFormat="1" ht="23.25" customHeight="1">
      <c r="B12" s="48" t="s">
        <v>20</v>
      </c>
      <c r="C12" s="6"/>
      <c r="D12" s="6"/>
      <c r="F12" s="49" t="s">
        <v>21</v>
      </c>
      <c r="G12" s="50"/>
      <c r="H12" s="51"/>
      <c r="N12" s="52" t="s">
        <v>22</v>
      </c>
      <c r="O12" s="53"/>
      <c r="P12" s="54"/>
      <c r="Q12" s="47"/>
      <c r="S12" s="47"/>
      <c r="T12" s="47"/>
      <c r="U12" s="47"/>
      <c r="BB12">
        <f>IF('Division 1'!C12="","",'Division 1'!AI12)</f>
        <v>0</v>
      </c>
      <c r="BC12">
        <f>IF('Division 1'!D12="","",'Division 1'!AJ12)</f>
        <v>0</v>
      </c>
      <c r="BD12">
        <f>IF('Division 1'!E12="","",'Division 1'!AK12)</f>
        <v>0</v>
      </c>
      <c r="BE12"/>
      <c r="BF12">
        <f>IF('Division 1'!G12="","",'Division 1'!AM12)</f>
        <v>0</v>
      </c>
      <c r="BG12"/>
      <c r="BH12">
        <f>IF('Division 1'!I12="","",'Division 1'!AO12)</f>
        <v>0</v>
      </c>
      <c r="BI12"/>
      <c r="BJ12">
        <f>IF('Division 1'!K12="","",'Division 1'!AQ12)</f>
        <v>0</v>
      </c>
      <c r="BK12"/>
      <c r="BL12">
        <f>IF('Division 1'!M12="","",'Division 1'!AS12)</f>
        <v>0</v>
      </c>
      <c r="BM12"/>
      <c r="BN12"/>
      <c r="BO12" s="2"/>
      <c r="BP12" s="2"/>
      <c r="BQ12"/>
      <c r="BR12"/>
      <c r="CL12" s="25"/>
    </row>
    <row r="13" spans="2:90" s="45" customFormat="1" ht="16.5">
      <c r="B13" s="55" t="s">
        <v>23</v>
      </c>
      <c r="C13" s="6"/>
      <c r="D13" s="6"/>
      <c r="N13" s="56">
        <v>42485</v>
      </c>
      <c r="O13" s="56"/>
      <c r="P13" s="56"/>
      <c r="Q13" s="47"/>
      <c r="S13" s="47"/>
      <c r="T13" s="47"/>
      <c r="U13" s="4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IF('Division 1'!C13="","",'Division 1'!AI13)</f>
        <v>0</v>
      </c>
      <c r="BC13">
        <f>IF('Division 1'!D13="","",'Division 1'!AJ13)</f>
        <v>0</v>
      </c>
      <c r="BD13">
        <f>IF('Division 1'!E13="","",'Division 1'!AK13)</f>
        <v>0</v>
      </c>
      <c r="BE13"/>
      <c r="BF13">
        <f>IF('Division 1'!G13="","",'Division 1'!AM13)</f>
        <v>0</v>
      </c>
      <c r="BG13"/>
      <c r="BH13">
        <f>IF('Division 1'!I13="","",'Division 1'!AO13)</f>
        <v>0</v>
      </c>
      <c r="BI13"/>
      <c r="BJ13">
        <f>IF('Division 1'!K13="","",'Division 1'!AQ13)</f>
        <v>0</v>
      </c>
      <c r="BK13"/>
      <c r="BL13">
        <f>IF('Division 1'!M13="","",'Division 1'!AS13)</f>
        <v>0</v>
      </c>
      <c r="BM13"/>
      <c r="BN13"/>
      <c r="BO13" s="2"/>
      <c r="BP13" s="2"/>
      <c r="BQ13"/>
      <c r="BR13"/>
      <c r="CL13" s="25"/>
    </row>
    <row r="14" spans="14:90" s="45" customFormat="1" ht="16.5">
      <c r="N14" s="57"/>
      <c r="O14" s="58"/>
      <c r="P14" s="58"/>
      <c r="Q14" s="58"/>
      <c r="R14" s="58"/>
      <c r="S14" s="58"/>
      <c r="T14" s="58"/>
      <c r="U14" s="47"/>
      <c r="V14" s="11">
        <v>1</v>
      </c>
      <c r="W14" s="11">
        <f>IF('Division 1'!$AD$3='Division 1'!$V14,'Division 1'!$V3,"")</f>
        <v>0</v>
      </c>
      <c r="X14" s="11">
        <f>IF('Division 1'!$AD$4='Division 1'!$V14,'Division 1'!$V4,"")</f>
        <v>0</v>
      </c>
      <c r="Y14" s="11">
        <f>IF('Division 1'!$AD$5='Division 1'!$V14,'Division 1'!$V5,"")</f>
        <v>0</v>
      </c>
      <c r="Z14" s="11">
        <f>IF('Division 1'!$AD$6='Division 1'!$V14,'Division 1'!$V6,"")</f>
        <v>0</v>
      </c>
      <c r="AA14" s="11">
        <f>IF('Division 1'!$AD$7='Division 1'!$V14,'Division 1'!$V7,"")</f>
        <v>0</v>
      </c>
      <c r="AB14" s="11">
        <f>IF('Division 1'!$AD$8='Division 1'!$V14,'Division 1'!$V8,"")</f>
        <v>0</v>
      </c>
      <c r="AC14" s="11">
        <f>IF('Division 1'!$AD$9='Division 1'!$V14,'Division 1'!$V9,"")</f>
        <v>0</v>
      </c>
      <c r="AD14" s="11">
        <f>IF('Division 1'!$AD$10='Division 1'!$V14,'Division 1'!$V10,"")</f>
        <v>0</v>
      </c>
      <c r="AE14" s="11">
        <f>+CONCATENATE('Division 1'!W14,'Division 1'!X14,'Division 1'!Y14,'Division 1'!Z14,'Division 1'!AA14,'Division 1'!AB14,'Division 1'!AC14,'Division 1'!AD14)</f>
        <v>0</v>
      </c>
      <c r="AF14" s="11"/>
      <c r="AG14" s="11"/>
      <c r="AH14" s="11"/>
      <c r="AI14" s="11"/>
      <c r="AJ14" s="11"/>
      <c r="BC14">
        <f>IF('Division 1'!D14="","",'Division 1'!AJ14)</f>
        <v>0</v>
      </c>
      <c r="BD14">
        <f>IF('Division 1'!E14="","",'Division 1'!AK14)</f>
        <v>0</v>
      </c>
      <c r="BE14">
        <f>IF('Division 1'!F14="","",'Division 1'!AL14)</f>
        <v>0</v>
      </c>
      <c r="BF14"/>
      <c r="BG14">
        <f>IF('Division 1'!H14="","",'Division 1'!AN14)</f>
        <v>0</v>
      </c>
      <c r="BH14"/>
      <c r="BI14">
        <f>IF('Division 1'!J14="","",'Division 1'!AP14)</f>
        <v>0</v>
      </c>
      <c r="BJ14"/>
      <c r="BK14">
        <f>IF('Division 1'!L14="","",'Division 1'!AR14)</f>
        <v>0</v>
      </c>
      <c r="BL14"/>
      <c r="BM14">
        <f>IF('Division 1'!N14="","",'Division 1'!AT14)</f>
        <v>0</v>
      </c>
      <c r="BN14"/>
      <c r="BO14"/>
      <c r="BP14" s="2"/>
      <c r="BQ14" s="2"/>
      <c r="BR14"/>
      <c r="BS14"/>
      <c r="CL14" s="25"/>
    </row>
    <row r="15" spans="1:186" s="45" customFormat="1" ht="17.25" customHeight="1">
      <c r="A15" s="59" t="s">
        <v>24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"/>
      <c r="R15" s="58"/>
      <c r="S15" s="58"/>
      <c r="T15" s="58"/>
      <c r="U15" s="47"/>
      <c r="V15" s="11">
        <v>2</v>
      </c>
      <c r="W15" s="11">
        <f>IF('Division 1'!$AD3='Division 1'!$V15,'Division 1'!$V3,"")</f>
        <v>0</v>
      </c>
      <c r="X15" s="11">
        <f>IF('Division 1'!$AD4='Division 1'!$V15,'Division 1'!$V4,"")</f>
        <v>0</v>
      </c>
      <c r="Y15" s="11">
        <f>IF('Division 1'!$AD5='Division 1'!$V15,'Division 1'!$V5,"")</f>
        <v>0</v>
      </c>
      <c r="Z15" s="11">
        <f>IF('Division 1'!$AD6='Division 1'!$V15,'Division 1'!$V6,"")</f>
        <v>0</v>
      </c>
      <c r="AA15" s="11">
        <f>IF('Division 1'!$AD7='Division 1'!$V15,'Division 1'!$V7,"")</f>
        <v>0</v>
      </c>
      <c r="AB15" s="11">
        <f>IF('Division 1'!$AD8='Division 1'!$V15,'Division 1'!$V8,"")</f>
        <v>0</v>
      </c>
      <c r="AC15" s="11">
        <f>IF('Division 1'!$AD9='Division 1'!$V15,'Division 1'!$V9,"")</f>
        <v>0</v>
      </c>
      <c r="AD15" s="11">
        <f>IF('Division 1'!$AD10='Division 1'!$V15,'Division 1'!$V10,"")</f>
        <v>0</v>
      </c>
      <c r="AE15" s="11">
        <f>+CONCATENATE('Division 1'!W15,'Division 1'!X15,'Division 1'!Y15,'Division 1'!Z15,'Division 1'!AA15,'Division 1'!AB15,'Division 1'!AC15,'Division 1'!AD15)</f>
        <v>0</v>
      </c>
      <c r="AF15" s="11"/>
      <c r="AG15" s="11"/>
      <c r="AH15" s="11"/>
      <c r="AI15" s="11"/>
      <c r="AJ15" s="11"/>
      <c r="BP15" s="44"/>
      <c r="BQ15" s="44"/>
      <c r="CL15"/>
      <c r="CM15" s="61"/>
      <c r="GD15" s="62"/>
    </row>
    <row r="16" spans="1:186" s="45" customFormat="1" ht="16.5">
      <c r="A16" s="59"/>
      <c r="B16" s="59"/>
      <c r="C16" s="63" t="s">
        <v>2</v>
      </c>
      <c r="D16" s="63"/>
      <c r="E16" s="64" t="s">
        <v>25</v>
      </c>
      <c r="F16" s="64"/>
      <c r="G16" s="64" t="s">
        <v>4</v>
      </c>
      <c r="H16" s="64"/>
      <c r="I16" s="64" t="s">
        <v>26</v>
      </c>
      <c r="J16" s="64"/>
      <c r="K16" s="64" t="s">
        <v>27</v>
      </c>
      <c r="L16" s="64"/>
      <c r="M16" s="64" t="s">
        <v>28</v>
      </c>
      <c r="N16" s="64"/>
      <c r="O16" s="64" t="s">
        <v>7</v>
      </c>
      <c r="P16" s="64"/>
      <c r="Q16" s="7"/>
      <c r="R16"/>
      <c r="S16" s="1"/>
      <c r="T16" s="1"/>
      <c r="U16" s="47"/>
      <c r="V16" s="11">
        <v>3</v>
      </c>
      <c r="W16" s="11">
        <f>IF('Division 1'!$AD3='Division 1'!$V16,'Division 1'!$V3,"")</f>
        <v>0</v>
      </c>
      <c r="X16" s="11">
        <f>IF('Division 1'!$AD4='Division 1'!$V16,'Division 1'!$V4,"")</f>
        <v>0</v>
      </c>
      <c r="Y16" s="11">
        <f>IF('Division 1'!$AD5='Division 1'!$V16,'Division 1'!$V5,"")</f>
        <v>0</v>
      </c>
      <c r="Z16" s="11">
        <f>IF('Division 1'!$AD6='Division 1'!$V16,'Division 1'!$V6,"")</f>
        <v>0</v>
      </c>
      <c r="AA16" s="11">
        <f>IF('Division 1'!$AD7='Division 1'!$V16,'Division 1'!$V7,"")</f>
        <v>0</v>
      </c>
      <c r="AB16" s="11">
        <f>IF('Division 1'!$AD8='Division 1'!$V16,'Division 1'!$V8,"")</f>
        <v>0</v>
      </c>
      <c r="AC16" s="11">
        <f>IF('Division 1'!$AD9='Division 1'!$V16,'Division 1'!$V9,"")</f>
        <v>0</v>
      </c>
      <c r="AD16" s="11">
        <f>IF('Division 1'!$AD10='Division 1'!$V16,'Division 1'!$V10,"")</f>
        <v>0</v>
      </c>
      <c r="AE16" s="11">
        <f>+CONCATENATE('Division 1'!W16,'Division 1'!X16,'Division 1'!Y16,'Division 1'!Z16,'Division 1'!AA16,'Division 1'!AB16,'Division 1'!AC16,'Division 1'!AD16)</f>
        <v>0</v>
      </c>
      <c r="AF16" s="11"/>
      <c r="AG16" s="11"/>
      <c r="AH16" s="11"/>
      <c r="AI16" s="11"/>
      <c r="AJ16" s="11"/>
      <c r="BP16" s="44"/>
      <c r="BQ16" s="44"/>
      <c r="CK16" s="25"/>
      <c r="GD16" s="62"/>
    </row>
    <row r="17" spans="1:186" s="45" customFormat="1" ht="16.5">
      <c r="A17" s="65">
        <v>1</v>
      </c>
      <c r="B17" s="17">
        <f>+'Division 1'!AE14</f>
        <v>0</v>
      </c>
      <c r="C17" s="66">
        <f>+'Division 1'!AE23</f>
        <v>14</v>
      </c>
      <c r="D17" s="66"/>
      <c r="E17" s="66">
        <f>+'Division 1'!AE33</f>
        <v>10</v>
      </c>
      <c r="F17" s="66"/>
      <c r="G17" s="66">
        <f>+'Division 1'!C17-'Division 1'!E17</f>
        <v>4</v>
      </c>
      <c r="H17" s="66"/>
      <c r="I17" s="66">
        <f>+'Division 1'!AE43</f>
        <v>69</v>
      </c>
      <c r="J17" s="66"/>
      <c r="K17" s="66">
        <f>+'Division 1'!C17*9-'Division 1'!I17</f>
        <v>57</v>
      </c>
      <c r="L17" s="66"/>
      <c r="M17" s="66">
        <f>+'Division 1'!I17-'Division 1'!K17</f>
        <v>12</v>
      </c>
      <c r="N17" s="66"/>
      <c r="O17" s="66">
        <f>+'Division 1'!E17*2+'Division 1'!I17</f>
        <v>89</v>
      </c>
      <c r="P17" s="66"/>
      <c r="Q17" s="67"/>
      <c r="R17"/>
      <c r="S17" s="1"/>
      <c r="T17" s="1"/>
      <c r="U17" s="47"/>
      <c r="V17" s="11">
        <v>4</v>
      </c>
      <c r="W17" s="11">
        <f>IF('Division 1'!$AD3='Division 1'!$V17,'Division 1'!$V3,"")</f>
        <v>0</v>
      </c>
      <c r="X17" s="11">
        <f>IF('Division 1'!$AD4='Division 1'!$V17,'Division 1'!$V4,"")</f>
        <v>0</v>
      </c>
      <c r="Y17" s="11">
        <f>IF('Division 1'!$AD5='Division 1'!$V17,'Division 1'!$V5,"")</f>
        <v>0</v>
      </c>
      <c r="Z17" s="11">
        <f>IF('Division 1'!$AD6='Division 1'!$V17,'Division 1'!$V6,"")</f>
        <v>0</v>
      </c>
      <c r="AA17" s="11">
        <f>IF('Division 1'!$AD7='Division 1'!$V17,'Division 1'!$V7,"")</f>
        <v>0</v>
      </c>
      <c r="AB17" s="11">
        <f>IF('Division 1'!$AD8='Division 1'!$V17,'Division 1'!$V8,"")</f>
        <v>0</v>
      </c>
      <c r="AC17" s="11">
        <f>IF('Division 1'!$AD9='Division 1'!$V17,'Division 1'!$V9,"")</f>
        <v>0</v>
      </c>
      <c r="AD17" s="11">
        <f>IF('Division 1'!$AD10='Division 1'!$V17,'Division 1'!$V10,"")</f>
        <v>0</v>
      </c>
      <c r="AE17" s="11">
        <f>+CONCATENATE('Division 1'!W17,'Division 1'!X17,'Division 1'!Y17,'Division 1'!Z17,'Division 1'!AA17,'Division 1'!AB17,'Division 1'!AC17,'Division 1'!AD17)</f>
        <v>0</v>
      </c>
      <c r="AF17" s="11"/>
      <c r="AG17" s="11"/>
      <c r="AH17" s="11"/>
      <c r="AI17" s="11"/>
      <c r="AJ17" s="11"/>
      <c r="BP17" s="44"/>
      <c r="BQ17" s="44"/>
      <c r="CK17" s="25"/>
      <c r="GD17" s="62"/>
    </row>
    <row r="18" spans="1:186" s="45" customFormat="1" ht="16.5">
      <c r="A18" s="65">
        <v>2</v>
      </c>
      <c r="B18" s="17">
        <f>+'Division 1'!AE15</f>
        <v>0</v>
      </c>
      <c r="C18" s="68">
        <f>+'Division 1'!AE24</f>
        <v>14</v>
      </c>
      <c r="D18" s="68"/>
      <c r="E18" s="68">
        <f>+'Division 1'!AE34</f>
        <v>8</v>
      </c>
      <c r="F18" s="68"/>
      <c r="G18" s="68">
        <f>+'Division 1'!C18-'Division 1'!E18</f>
        <v>6</v>
      </c>
      <c r="H18" s="68"/>
      <c r="I18" s="68">
        <f>+'Division 1'!AE44</f>
        <v>66</v>
      </c>
      <c r="J18" s="68"/>
      <c r="K18" s="68">
        <f>+'Division 1'!C18*9-'Division 1'!I18</f>
        <v>60</v>
      </c>
      <c r="L18" s="68"/>
      <c r="M18" s="68">
        <f>+'Division 1'!I18-'Division 1'!K18</f>
        <v>6</v>
      </c>
      <c r="N18" s="68"/>
      <c r="O18" s="68">
        <f>+'Division 1'!E18*2+'Division 1'!I18</f>
        <v>82</v>
      </c>
      <c r="P18" s="68"/>
      <c r="Q18" s="67"/>
      <c r="R18"/>
      <c r="S18" s="1"/>
      <c r="T18" s="1"/>
      <c r="U18" s="47"/>
      <c r="V18" s="11">
        <v>5</v>
      </c>
      <c r="W18" s="11">
        <f>IF('Division 1'!$AD3='Division 1'!$V18,'Division 1'!$V3,"")</f>
        <v>0</v>
      </c>
      <c r="X18" s="11">
        <f>IF('Division 1'!$AD4='Division 1'!$V18,'Division 1'!$V4,"")</f>
        <v>0</v>
      </c>
      <c r="Y18" s="11">
        <f>IF('Division 1'!$AD5='Division 1'!$V18,'Division 1'!$V5,"")</f>
        <v>0</v>
      </c>
      <c r="Z18" s="11">
        <f>IF('Division 1'!$AD6='Division 1'!$V18,'Division 1'!$V6,"")</f>
        <v>0</v>
      </c>
      <c r="AA18" s="11">
        <f>IF('Division 1'!$AD7='Division 1'!$V18,'Division 1'!$V7,"")</f>
        <v>0</v>
      </c>
      <c r="AB18" s="11">
        <f>IF('Division 1'!$AD8='Division 1'!$V18,'Division 1'!$V8,"")</f>
        <v>0</v>
      </c>
      <c r="AC18" s="11">
        <f>IF('Division 1'!$AD9='Division 1'!$V18,'Division 1'!$V9,"")</f>
        <v>0</v>
      </c>
      <c r="AD18" s="11">
        <f>IF('Division 1'!$AD10='Division 1'!$V18,'Division 1'!$V10,"")</f>
        <v>0</v>
      </c>
      <c r="AE18" s="11">
        <f>+CONCATENATE('Division 1'!W18,'Division 1'!X18,'Division 1'!Y18,'Division 1'!Z18,'Division 1'!AA18,'Division 1'!AB18,'Division 1'!AC18,'Division 1'!AD18)</f>
        <v>0</v>
      </c>
      <c r="AF18" s="11"/>
      <c r="AG18" s="11"/>
      <c r="AH18" s="11"/>
      <c r="AI18" s="11"/>
      <c r="AJ18" s="11"/>
      <c r="BP18" s="44"/>
      <c r="BQ18" s="44"/>
      <c r="CK18" s="69"/>
      <c r="GD18"/>
    </row>
    <row r="19" spans="1:89" ht="16.5">
      <c r="A19" s="70">
        <v>3</v>
      </c>
      <c r="B19" s="17">
        <f>+'Division 1'!AE16</f>
        <v>0</v>
      </c>
      <c r="C19" s="68">
        <f>+'Division 1'!AE25</f>
        <v>14</v>
      </c>
      <c r="D19" s="68"/>
      <c r="E19" s="68">
        <f>+'Division 1'!AE35</f>
        <v>8</v>
      </c>
      <c r="F19" s="68"/>
      <c r="G19" s="68">
        <f>+'Division 1'!C19-'Division 1'!E19</f>
        <v>6</v>
      </c>
      <c r="H19" s="68"/>
      <c r="I19" s="68">
        <f>+'Division 1'!AE45</f>
        <v>65</v>
      </c>
      <c r="J19" s="68"/>
      <c r="K19" s="68">
        <f>+'Division 1'!C19*9-'Division 1'!I19</f>
        <v>61</v>
      </c>
      <c r="L19" s="68"/>
      <c r="M19" s="68">
        <f>+'Division 1'!I19-'Division 1'!K19</f>
        <v>4</v>
      </c>
      <c r="N19" s="68"/>
      <c r="O19" s="68">
        <f>+'Division 1'!E19*2+'Division 1'!I19</f>
        <v>81</v>
      </c>
      <c r="P19" s="68"/>
      <c r="Q19" s="67"/>
      <c r="V19" s="11">
        <v>6</v>
      </c>
      <c r="W19" s="11">
        <f>IF('Division 1'!$AD3='Division 1'!$V19,'Division 1'!$V3,"")</f>
        <v>0</v>
      </c>
      <c r="X19" s="11">
        <f>IF('Division 1'!$AD4='Division 1'!$V19,'Division 1'!$V4,"")</f>
        <v>0</v>
      </c>
      <c r="Y19" s="11">
        <f>IF('Division 1'!$AD5='Division 1'!$V19,'Division 1'!$V5,"")</f>
        <v>0</v>
      </c>
      <c r="Z19" s="11">
        <f>IF('Division 1'!$AD6='Division 1'!$V19,'Division 1'!$V6,"")</f>
        <v>0</v>
      </c>
      <c r="AA19" s="11">
        <f>IF('Division 1'!$AD7='Division 1'!$V19,'Division 1'!$V7,"")</f>
        <v>0</v>
      </c>
      <c r="AB19" s="11">
        <f>IF('Division 1'!$AD8='Division 1'!$V19,'Division 1'!$V8,"")</f>
        <v>0</v>
      </c>
      <c r="AC19" s="11">
        <f>IF('Division 1'!$AD9='Division 1'!$V19,'Division 1'!$V9,"")</f>
        <v>0</v>
      </c>
      <c r="AD19" s="11">
        <f>IF('Division 1'!$AD10='Division 1'!$V19,'Division 1'!$V10,"")</f>
        <v>0</v>
      </c>
      <c r="AE19" s="11">
        <f>+CONCATENATE('Division 1'!W19,'Division 1'!X19,'Division 1'!Y19,'Division 1'!Z19,'Division 1'!AA19,'Division 1'!AB19,'Division 1'!AC19,'Division 1'!AD19)</f>
        <v>0</v>
      </c>
      <c r="AF19" s="11"/>
      <c r="AG19" s="11"/>
      <c r="AH19" s="11"/>
      <c r="AI19" s="11"/>
      <c r="AJ19" s="11"/>
      <c r="BO19"/>
      <c r="BQ19" s="2"/>
      <c r="CK19" s="69"/>
    </row>
    <row r="20" spans="1:89" ht="16.5">
      <c r="A20" s="70">
        <v>4</v>
      </c>
      <c r="B20" s="17">
        <f>+'Division 1'!AE17</f>
        <v>0</v>
      </c>
      <c r="C20" s="68">
        <f>+'Division 1'!AE26</f>
        <v>14</v>
      </c>
      <c r="D20" s="68"/>
      <c r="E20" s="68">
        <f>+'Division 1'!AE36</f>
        <v>7</v>
      </c>
      <c r="F20" s="68"/>
      <c r="G20" s="68">
        <f>+'Division 1'!C20-'Division 1'!E20</f>
        <v>7</v>
      </c>
      <c r="H20" s="68"/>
      <c r="I20" s="68">
        <f>+'Division 1'!AE46</f>
        <v>64</v>
      </c>
      <c r="J20" s="68"/>
      <c r="K20" s="68">
        <f>+'Division 1'!C20*9-'Division 1'!I20</f>
        <v>62</v>
      </c>
      <c r="L20" s="68"/>
      <c r="M20" s="68">
        <f>+'Division 1'!I20-'Division 1'!K20</f>
        <v>2</v>
      </c>
      <c r="N20" s="68"/>
      <c r="O20" s="68">
        <f>+'Division 1'!E20*2+'Division 1'!I20</f>
        <v>78</v>
      </c>
      <c r="P20" s="68"/>
      <c r="Q20" s="67"/>
      <c r="V20" s="11">
        <v>7</v>
      </c>
      <c r="W20" s="11">
        <f>IF('Division 1'!$AD3='Division 1'!$V20,'Division 1'!$V3,"")</f>
        <v>0</v>
      </c>
      <c r="X20" s="11">
        <f>IF('Division 1'!$AD4='Division 1'!$V20,'Division 1'!$V4,"")</f>
        <v>0</v>
      </c>
      <c r="Y20" s="11">
        <f>IF('Division 1'!$AD5='Division 1'!$V20,'Division 1'!$V5,"")</f>
        <v>0</v>
      </c>
      <c r="Z20" s="11">
        <f>IF('Division 1'!$AD6='Division 1'!$V20,'Division 1'!$V6,"")</f>
        <v>0</v>
      </c>
      <c r="AA20" s="11">
        <f>IF('Division 1'!$AD7='Division 1'!$V20,'Division 1'!$V7,"")</f>
        <v>0</v>
      </c>
      <c r="AB20" s="11">
        <f>IF('Division 1'!$AD8='Division 1'!$V20,'Division 1'!$V8,"")</f>
        <v>0</v>
      </c>
      <c r="AC20" s="11">
        <f>IF('Division 1'!$AD9='Division 1'!$V20,'Division 1'!$V9,"")</f>
        <v>0</v>
      </c>
      <c r="AD20" s="11">
        <f>IF('Division 1'!$AD10='Division 1'!$V20,'Division 1'!$V10,"")</f>
        <v>0</v>
      </c>
      <c r="AE20" s="11">
        <f>+CONCATENATE('Division 1'!W20,'Division 1'!X20,'Division 1'!Y20,'Division 1'!Z20,'Division 1'!AA20,'Division 1'!AB20,'Division 1'!AC20,'Division 1'!AD20)</f>
        <v>0</v>
      </c>
      <c r="AF20" s="11"/>
      <c r="AG20" s="11"/>
      <c r="AH20" s="11"/>
      <c r="AI20" s="11"/>
      <c r="AJ20" s="11"/>
      <c r="BO20"/>
      <c r="BQ20" s="2"/>
      <c r="CK20" s="69"/>
    </row>
    <row r="21" spans="1:91" ht="16.5">
      <c r="A21" s="70">
        <v>5</v>
      </c>
      <c r="B21" s="17">
        <f>+'Division 1'!AE18</f>
        <v>0</v>
      </c>
      <c r="C21" s="68">
        <f>+'Division 1'!AE27</f>
        <v>14</v>
      </c>
      <c r="D21" s="68"/>
      <c r="E21" s="68">
        <f>+'Division 1'!AE37</f>
        <v>7</v>
      </c>
      <c r="F21" s="68"/>
      <c r="G21" s="68">
        <f>+'Division 1'!C21-'Division 1'!E21</f>
        <v>7</v>
      </c>
      <c r="H21" s="68"/>
      <c r="I21" s="68">
        <f>+'Division 1'!AE47</f>
        <v>61</v>
      </c>
      <c r="J21" s="68"/>
      <c r="K21" s="68">
        <f>+'Division 1'!C21*9-'Division 1'!I21</f>
        <v>65</v>
      </c>
      <c r="L21" s="68"/>
      <c r="M21" s="68">
        <f>+'Division 1'!I21-'Division 1'!K21</f>
        <v>-4</v>
      </c>
      <c r="N21" s="68"/>
      <c r="O21" s="68">
        <f>+'Division 1'!E21*2+'Division 1'!I21</f>
        <v>75</v>
      </c>
      <c r="P21" s="68"/>
      <c r="Q21" s="67"/>
      <c r="V21" s="11">
        <v>8</v>
      </c>
      <c r="W21" s="11">
        <f>IF('Division 1'!$AD3='Division 1'!$V21,'Division 1'!$V3,"")</f>
        <v>0</v>
      </c>
      <c r="X21" s="11">
        <f>IF('Division 1'!$AD4='Division 1'!$V21,'Division 1'!$V4,"")</f>
        <v>0</v>
      </c>
      <c r="Y21" s="11">
        <f>IF('Division 1'!$AD5='Division 1'!$V21,'Division 1'!$V5,"")</f>
        <v>0</v>
      </c>
      <c r="Z21" s="11">
        <f>IF('Division 1'!$AD6='Division 1'!$V21,'Division 1'!$V6,"")</f>
        <v>0</v>
      </c>
      <c r="AA21" s="11">
        <f>IF('Division 1'!$AD7='Division 1'!$V21,'Division 1'!$V7,"")</f>
        <v>0</v>
      </c>
      <c r="AB21" s="11">
        <f>IF('Division 1'!$AD8='Division 1'!$V21,'Division 1'!$V8,"")</f>
        <v>0</v>
      </c>
      <c r="AC21" s="11">
        <f>IF('Division 1'!$AD9='Division 1'!$V21,'Division 1'!$V9,"")</f>
        <v>0</v>
      </c>
      <c r="AD21" s="11">
        <f>IF('Division 1'!$AD10='Division 1'!$V21,'Division 1'!$V10,"")</f>
        <v>0</v>
      </c>
      <c r="AE21" s="11">
        <f>+CONCATENATE('Division 1'!W21,'Division 1'!X21,'Division 1'!Y21,'Division 1'!Z21,'Division 1'!AA21,'Division 1'!AB21,'Division 1'!AC21,'Division 1'!AD21)</f>
        <v>0</v>
      </c>
      <c r="AF21" s="11"/>
      <c r="AG21" s="11"/>
      <c r="AH21" s="11"/>
      <c r="AI21" s="11"/>
      <c r="AJ21" s="11"/>
      <c r="BO21"/>
      <c r="BQ21" s="2"/>
      <c r="CM21" s="71"/>
    </row>
    <row r="22" spans="1:90" ht="16.5">
      <c r="A22" s="70">
        <v>6</v>
      </c>
      <c r="B22" s="17">
        <f>+'Division 1'!AE19</f>
        <v>0</v>
      </c>
      <c r="C22" s="66">
        <f>+'Division 1'!AE28</f>
        <v>14</v>
      </c>
      <c r="D22" s="66"/>
      <c r="E22" s="66">
        <f>+'Division 1'!AE38</f>
        <v>6</v>
      </c>
      <c r="F22" s="66"/>
      <c r="G22" s="66">
        <f>+'Division 1'!C22-'Division 1'!E22</f>
        <v>8</v>
      </c>
      <c r="H22" s="66"/>
      <c r="I22" s="66">
        <f>+'Division 1'!AE48</f>
        <v>62</v>
      </c>
      <c r="J22" s="66"/>
      <c r="K22" s="66">
        <f>+'Division 1'!C22*9-'Division 1'!I22</f>
        <v>64</v>
      </c>
      <c r="L22" s="66"/>
      <c r="M22" s="66">
        <f>+'Division 1'!I22-'Division 1'!K22</f>
        <v>-2</v>
      </c>
      <c r="N22" s="66"/>
      <c r="O22" s="66">
        <f>+'Division 1'!E22*2+'Division 1'!I22</f>
        <v>74</v>
      </c>
      <c r="P22" s="66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K22" s="73"/>
      <c r="CL22" s="69"/>
    </row>
    <row r="23" spans="1:90" ht="16.5">
      <c r="A23" s="70">
        <v>7</v>
      </c>
      <c r="B23" s="17">
        <f>+'Division 1'!AE20</f>
        <v>0</v>
      </c>
      <c r="C23" s="74">
        <f>+'Division 1'!AE29</f>
        <v>14</v>
      </c>
      <c r="D23" s="74"/>
      <c r="E23" s="74">
        <f>+'Division 1'!AE39</f>
        <v>6</v>
      </c>
      <c r="F23" s="74"/>
      <c r="G23" s="74">
        <f>+'Division 1'!C23-'Division 1'!E23</f>
        <v>8</v>
      </c>
      <c r="H23" s="74"/>
      <c r="I23" s="74">
        <f>+'Division 1'!AE49</f>
        <v>59</v>
      </c>
      <c r="J23" s="74"/>
      <c r="K23" s="74">
        <f>+'Division 1'!C23*9-'Division 1'!I23</f>
        <v>67</v>
      </c>
      <c r="L23" s="74"/>
      <c r="M23" s="74">
        <f>+'Division 1'!I23-'Division 1'!K23</f>
        <v>-8</v>
      </c>
      <c r="N23" s="74"/>
      <c r="O23" s="74">
        <f>+'Division 1'!E23*2+'Division 1'!I23</f>
        <v>71</v>
      </c>
      <c r="P23" s="74"/>
      <c r="Q23" s="72"/>
      <c r="V23" s="11">
        <v>1</v>
      </c>
      <c r="W23" s="11">
        <f>IF('Division 1'!$AD$3='Division 1'!$V23,'Division 1'!$W$3,"")</f>
        <v>0</v>
      </c>
      <c r="X23" s="11">
        <f>IF('Division 1'!$AD$4='Division 1'!$V23,'Division 1'!$W$4,"")</f>
        <v>0</v>
      </c>
      <c r="Y23" s="11">
        <f>IF('Division 1'!$AD$5='Division 1'!$V23,'Division 1'!$W$5,"")</f>
        <v>14</v>
      </c>
      <c r="Z23" s="11">
        <f>IF('Division 1'!$AD$6='Division 1'!$V23,'Division 1'!$W$6,"")</f>
        <v>0</v>
      </c>
      <c r="AA23" s="11">
        <f>IF('Division 1'!$AD$7='Division 1'!$V23,'Division 1'!$W$7,"")</f>
        <v>0</v>
      </c>
      <c r="AB23" s="11">
        <f>IF('Division 1'!$AD$8='Division 1'!$V23,'Division 1'!$W$8,"")</f>
        <v>0</v>
      </c>
      <c r="AC23" s="11">
        <f>IF('Division 1'!$AD$9='Division 1'!$V23,'Division 1'!$W$9,"")</f>
        <v>0</v>
      </c>
      <c r="AD23" s="11">
        <f>IF('Division 1'!$AD$10='Division 1'!$V23,'Division 1'!$W$10,"")</f>
        <v>0</v>
      </c>
      <c r="AE23" s="11">
        <f>+SUM('Division 1'!W23:AD23)</f>
        <v>14</v>
      </c>
      <c r="AF23" s="11"/>
      <c r="AG23" s="11"/>
      <c r="AH23" s="11"/>
      <c r="AI23" s="11"/>
      <c r="AJ23" s="11"/>
      <c r="AK23" s="11"/>
      <c r="BO23"/>
      <c r="BQ23" s="2"/>
      <c r="CL23" s="69"/>
    </row>
    <row r="24" spans="1:90" ht="16.5">
      <c r="A24" s="70">
        <v>8</v>
      </c>
      <c r="B24" s="17">
        <f>+'Division 1'!AE21</f>
        <v>0</v>
      </c>
      <c r="C24" s="74">
        <f>+'Division 1'!AE30</f>
        <v>14</v>
      </c>
      <c r="D24" s="74"/>
      <c r="E24" s="74">
        <f>+'Division 1'!AE40</f>
        <v>4</v>
      </c>
      <c r="F24" s="74"/>
      <c r="G24" s="74">
        <f>+'Division 1'!C24-'Division 1'!E24</f>
        <v>10</v>
      </c>
      <c r="H24" s="74"/>
      <c r="I24" s="74">
        <f>+'Division 1'!AE50</f>
        <v>58</v>
      </c>
      <c r="J24" s="74"/>
      <c r="K24" s="74">
        <f>+'Division 1'!C24*9-'Division 1'!I24</f>
        <v>68</v>
      </c>
      <c r="L24" s="74"/>
      <c r="M24" s="74">
        <f>+'Division 1'!I24-'Division 1'!K24</f>
        <v>-10</v>
      </c>
      <c r="N24" s="74"/>
      <c r="O24" s="74">
        <f>+'Division 1'!E24*2+'Division 1'!I24</f>
        <v>66</v>
      </c>
      <c r="P24" s="74"/>
      <c r="Q24" s="72"/>
      <c r="V24" s="11">
        <v>2</v>
      </c>
      <c r="W24" s="11">
        <f>IF('Division 1'!$AD$3='Division 1'!$V24,'Division 1'!$W$3,"")</f>
        <v>0</v>
      </c>
      <c r="X24" s="11">
        <f>IF('Division 1'!$AD$4='Division 1'!$V24,'Division 1'!$W$4,"")</f>
        <v>0</v>
      </c>
      <c r="Y24" s="11">
        <f>IF('Division 1'!$AD$5='Division 1'!$V24,'Division 1'!$W$5,"")</f>
        <v>0</v>
      </c>
      <c r="Z24" s="11">
        <f>IF('Division 1'!$AD$6='Division 1'!$V24,'Division 1'!$W$6,"")</f>
        <v>0</v>
      </c>
      <c r="AA24" s="11">
        <f>IF('Division 1'!$AD$7='Division 1'!$V24,'Division 1'!$W$7,"")</f>
        <v>14</v>
      </c>
      <c r="AB24" s="11">
        <f>IF('Division 1'!$AD$8='Division 1'!$V24,'Division 1'!$W$8,"")</f>
        <v>0</v>
      </c>
      <c r="AC24" s="11">
        <f>IF('Division 1'!$AD$9='Division 1'!$V24,'Division 1'!$W$9,"")</f>
        <v>0</v>
      </c>
      <c r="AD24" s="11">
        <f>IF('Division 1'!$AD$10='Division 1'!$V24,'Division 1'!$W$10,"")</f>
        <v>0</v>
      </c>
      <c r="AE24" s="11">
        <f>+SUM('Division 1'!W24:AD24)</f>
        <v>14</v>
      </c>
      <c r="AF24" s="11"/>
      <c r="AG24" s="11"/>
      <c r="AH24" s="11"/>
      <c r="AI24" s="11"/>
      <c r="AJ24" s="11"/>
      <c r="AK24" s="11"/>
      <c r="BO24"/>
      <c r="BQ24" s="2"/>
      <c r="CK24" s="69"/>
      <c r="CL24" s="69"/>
    </row>
    <row r="25" spans="22:90" ht="12.75">
      <c r="V25" s="11">
        <v>3</v>
      </c>
      <c r="W25" s="11">
        <f>IF('Division 1'!$AD$3='Division 1'!$V25,'Division 1'!$W$3,"")</f>
        <v>0</v>
      </c>
      <c r="X25" s="11">
        <f>IF('Division 1'!$AD$4='Division 1'!$V25,'Division 1'!$W$4,"")</f>
        <v>14</v>
      </c>
      <c r="Y25" s="11">
        <f>IF('Division 1'!$AD$5='Division 1'!$V25,'Division 1'!$W$5,"")</f>
        <v>0</v>
      </c>
      <c r="Z25" s="11">
        <f>IF('Division 1'!$AD$6='Division 1'!$V25,'Division 1'!$W$6,"")</f>
        <v>0</v>
      </c>
      <c r="AA25" s="11">
        <f>IF('Division 1'!$AD$7='Division 1'!$V25,'Division 1'!$W$7,"")</f>
        <v>0</v>
      </c>
      <c r="AB25" s="11">
        <f>IF('Division 1'!$AD$8='Division 1'!$V25,'Division 1'!$W$8,"")</f>
        <v>0</v>
      </c>
      <c r="AC25" s="11">
        <f>IF('Division 1'!$AD$9='Division 1'!$V25,'Division 1'!$W$9,"")</f>
        <v>0</v>
      </c>
      <c r="AD25" s="11">
        <f>IF('Division 1'!$AD$10='Division 1'!$V25,'Division 1'!$W$10,"")</f>
        <v>0</v>
      </c>
      <c r="AE25" s="11">
        <f>+SUM('Division 1'!W25:AD25)</f>
        <v>14</v>
      </c>
      <c r="AF25" s="11"/>
      <c r="AG25" s="11"/>
      <c r="AH25" s="11"/>
      <c r="AI25" s="11"/>
      <c r="AJ25" s="11"/>
      <c r="BO25"/>
      <c r="BQ25" s="2"/>
      <c r="CK25" s="69"/>
      <c r="CL25" s="73"/>
    </row>
    <row r="26" spans="22:89" ht="12.75">
      <c r="V26" s="11">
        <v>4</v>
      </c>
      <c r="W26" s="11">
        <f>IF('Division 1'!$AD$3='Division 1'!$V26,'Division 1'!$W$3,"")</f>
        <v>0</v>
      </c>
      <c r="X26" s="11">
        <f>IF('Division 1'!$AD$4='Division 1'!$V26,'Division 1'!$W$4,"")</f>
        <v>0</v>
      </c>
      <c r="Y26" s="11">
        <f>IF('Division 1'!$AD$5='Division 1'!$V26,'Division 1'!$W$5,"")</f>
        <v>0</v>
      </c>
      <c r="Z26" s="11">
        <f>IF('Division 1'!$AD$6='Division 1'!$V26,'Division 1'!$W$6,"")</f>
        <v>0</v>
      </c>
      <c r="AA26" s="11">
        <f>IF('Division 1'!$AD$7='Division 1'!$V26,'Division 1'!$W$7,"")</f>
        <v>0</v>
      </c>
      <c r="AB26" s="11">
        <f>IF('Division 1'!$AD$8='Division 1'!$V26,'Division 1'!$W$8,"")</f>
        <v>14</v>
      </c>
      <c r="AC26" s="11">
        <f>IF('Division 1'!$AD$9='Division 1'!$V26,'Division 1'!$W$9,"")</f>
        <v>0</v>
      </c>
      <c r="AD26" s="11">
        <f>IF('Division 1'!$AD$10='Division 1'!$V26,'Division 1'!$W$10,"")</f>
        <v>0</v>
      </c>
      <c r="AE26" s="11">
        <f>+SUM('Division 1'!W26:AD26)</f>
        <v>14</v>
      </c>
      <c r="AF26" s="11"/>
      <c r="AG26" s="11"/>
      <c r="AH26" s="11"/>
      <c r="AI26" s="11"/>
      <c r="AJ26" s="11"/>
      <c r="BO26"/>
      <c r="BQ26" s="2"/>
      <c r="CK26" s="69"/>
    </row>
    <row r="27" spans="22:90" ht="12.75">
      <c r="V27" s="11">
        <v>5</v>
      </c>
      <c r="W27" s="11">
        <f>IF('Division 1'!$AD$3='Division 1'!$V27,'Division 1'!$W$3,"")</f>
        <v>0</v>
      </c>
      <c r="X27" s="11">
        <f>IF('Division 1'!$AD$4='Division 1'!$V27,'Division 1'!$W$4,"")</f>
        <v>0</v>
      </c>
      <c r="Y27" s="11">
        <f>IF('Division 1'!$AD$5='Division 1'!$V27,'Division 1'!$W$5,"")</f>
        <v>0</v>
      </c>
      <c r="Z27" s="11">
        <f>IF('Division 1'!$AD$6='Division 1'!$V27,'Division 1'!$W$6,"")</f>
        <v>14</v>
      </c>
      <c r="AA27" s="11">
        <f>IF('Division 1'!$AD$7='Division 1'!$V27,'Division 1'!$W$7,"")</f>
        <v>0</v>
      </c>
      <c r="AB27" s="11">
        <f>IF('Division 1'!$AD$8='Division 1'!$V27,'Division 1'!$W$8,"")</f>
        <v>0</v>
      </c>
      <c r="AC27" s="11">
        <f>IF('Division 1'!$AD$9='Division 1'!$V27,'Division 1'!$W$9,"")</f>
        <v>0</v>
      </c>
      <c r="AD27" s="11">
        <f>IF('Division 1'!$AD$10='Division 1'!$V27,'Division 1'!$W$10,"")</f>
        <v>0</v>
      </c>
      <c r="AE27" s="11">
        <f>+SUM('Division 1'!W27:AD27)</f>
        <v>14</v>
      </c>
      <c r="AF27" s="11"/>
      <c r="AG27" s="11"/>
      <c r="AH27" s="11"/>
      <c r="AI27" s="11"/>
      <c r="AJ27" s="11"/>
      <c r="BO27"/>
      <c r="BQ27" s="2"/>
      <c r="CK27" s="69"/>
      <c r="CL27" s="69"/>
    </row>
    <row r="28" spans="2:90" ht="12.75">
      <c r="B28" s="75"/>
      <c r="V28" s="11">
        <v>6</v>
      </c>
      <c r="W28" s="11">
        <f>IF('Division 1'!$AD$3='Division 1'!$V28,'Division 1'!$W$3,"")</f>
        <v>0</v>
      </c>
      <c r="X28" s="11">
        <f>IF('Division 1'!$AD$4='Division 1'!$V28,'Division 1'!$W$4,"")</f>
        <v>0</v>
      </c>
      <c r="Y28" s="11">
        <f>IF('Division 1'!$AD$5='Division 1'!$V28,'Division 1'!$W$5,"")</f>
        <v>0</v>
      </c>
      <c r="Z28" s="11">
        <f>IF('Division 1'!$AD$6='Division 1'!$V28,'Division 1'!$W$6,"")</f>
        <v>0</v>
      </c>
      <c r="AA28" s="11">
        <f>IF('Division 1'!$AD$7='Division 1'!$V28,'Division 1'!$W$7,"")</f>
        <v>0</v>
      </c>
      <c r="AB28" s="11">
        <f>IF('Division 1'!$AD$8='Division 1'!$V28,'Division 1'!$W$8,"")</f>
        <v>0</v>
      </c>
      <c r="AC28" s="11">
        <f>IF('Division 1'!$AD$9='Division 1'!$V28,'Division 1'!$W$9,"")</f>
        <v>14</v>
      </c>
      <c r="AD28" s="11">
        <f>IF('Division 1'!$AD$10='Division 1'!$V28,'Division 1'!$W$10,"")</f>
        <v>0</v>
      </c>
      <c r="AE28" s="11">
        <f>+SUM('Division 1'!W28:AD28)</f>
        <v>14</v>
      </c>
      <c r="BO28"/>
      <c r="BQ28" s="2"/>
      <c r="CK28" s="76"/>
      <c r="CL28" s="69"/>
    </row>
    <row r="29" spans="2:90" ht="12.75">
      <c r="B29" s="75"/>
      <c r="V29" s="11">
        <v>7</v>
      </c>
      <c r="W29" s="11">
        <f>IF('Division 1'!$AD$3='Division 1'!$V29,'Division 1'!$W$3,"")</f>
        <v>0</v>
      </c>
      <c r="X29" s="11">
        <f>IF('Division 1'!$AD$4='Division 1'!$V29,'Division 1'!$W$4,"")</f>
        <v>0</v>
      </c>
      <c r="Y29" s="11">
        <f>IF('Division 1'!$AD$5='Division 1'!$V29,'Division 1'!$W$5,"")</f>
        <v>0</v>
      </c>
      <c r="Z29" s="11">
        <f>IF('Division 1'!$AD$6='Division 1'!$V29,'Division 1'!$W$6,"")</f>
        <v>0</v>
      </c>
      <c r="AA29" s="11">
        <f>IF('Division 1'!$AD$7='Division 1'!$V29,'Division 1'!$W$7,"")</f>
        <v>0</v>
      </c>
      <c r="AB29" s="11">
        <f>IF('Division 1'!$AD$8='Division 1'!$V29,'Division 1'!$W$8,"")</f>
        <v>0</v>
      </c>
      <c r="AC29" s="11">
        <f>IF('Division 1'!$AD$9='Division 1'!$V29,'Division 1'!$W$9,"")</f>
        <v>0</v>
      </c>
      <c r="AD29" s="11">
        <f>IF('Division 1'!$AD$10='Division 1'!$V29,'Division 1'!$W$10,"")</f>
        <v>14</v>
      </c>
      <c r="AE29" s="11">
        <f>+SUM('Division 1'!W29:AD29)</f>
        <v>14</v>
      </c>
      <c r="BO29"/>
      <c r="BQ29" s="2"/>
      <c r="CK29" s="76"/>
      <c r="CL29" s="69"/>
    </row>
    <row r="30" spans="2:90" ht="12.75">
      <c r="B30" s="75"/>
      <c r="V30" s="11">
        <v>8</v>
      </c>
      <c r="W30" s="11">
        <f>IF('Division 1'!$AD$3='Division 1'!$V30,'Division 1'!$W$3,"")</f>
        <v>14</v>
      </c>
      <c r="X30" s="11">
        <f>IF('Division 1'!$AD$4='Division 1'!$V30,'Division 1'!$W$4,"")</f>
        <v>0</v>
      </c>
      <c r="Y30" s="11">
        <f>IF('Division 1'!$AD$5='Division 1'!$V30,'Division 1'!$W$5,"")</f>
        <v>0</v>
      </c>
      <c r="Z30" s="11">
        <f>IF('Division 1'!$AD$6='Division 1'!$V30,'Division 1'!$W$6,"")</f>
        <v>0</v>
      </c>
      <c r="AA30" s="11">
        <f>IF('Division 1'!$AD$7='Division 1'!$V30,'Division 1'!$W$7,"")</f>
        <v>0</v>
      </c>
      <c r="AB30" s="11">
        <f>IF('Division 1'!$AD$8='Division 1'!$V30,'Division 1'!$W$8,"")</f>
        <v>0</v>
      </c>
      <c r="AC30" s="11">
        <f>IF('Division 1'!$AD$9='Division 1'!$V30,'Division 1'!$W$9,"")</f>
        <v>0</v>
      </c>
      <c r="AD30" s="11">
        <f>IF('Division 1'!$AD$10='Division 1'!$V30,'Division 1'!$W$10,"")</f>
        <v>0</v>
      </c>
      <c r="AE30" s="11">
        <f>+SUM('Division 1'!W30:AD30)</f>
        <v>14</v>
      </c>
      <c r="BO30"/>
      <c r="BQ30" s="2"/>
      <c r="CL30" s="69"/>
    </row>
    <row r="31" spans="2:69" ht="12.75">
      <c r="B31" s="75"/>
      <c r="BO31"/>
      <c r="BQ31" s="2"/>
    </row>
    <row r="32" spans="23:69" ht="12.75">
      <c r="W32" t="s">
        <v>3</v>
      </c>
      <c r="BO32"/>
      <c r="BQ32" s="2"/>
    </row>
    <row r="33" spans="2:69" ht="15" customHeight="1">
      <c r="B33" s="71"/>
      <c r="V33" s="11">
        <v>1</v>
      </c>
      <c r="W33" s="11">
        <f>IF('Division 1'!$AD$3='Division 1'!$V33,'Division 1'!$X$3,"")</f>
        <v>0</v>
      </c>
      <c r="X33" s="11">
        <f>IF('Division 1'!$AD$4='Division 1'!$V33,'Division 1'!$X$4,"")</f>
        <v>0</v>
      </c>
      <c r="Y33" s="11">
        <f>IF('Division 1'!$AD$5='Division 1'!$V33,'Division 1'!$X$5,"")</f>
        <v>10</v>
      </c>
      <c r="Z33" s="11">
        <f>IF('Division 1'!$AD$6='Division 1'!$V33,'Division 1'!$X$6,"")</f>
        <v>0</v>
      </c>
      <c r="AA33" s="11">
        <f>IF('Division 1'!$AD$7='Division 1'!$V33,'Division 1'!$X$7,"")</f>
        <v>0</v>
      </c>
      <c r="AB33" s="11">
        <f>IF('Division 1'!$AD$8='Division 1'!$V33,'Division 1'!$X$8,"")</f>
        <v>0</v>
      </c>
      <c r="AC33" s="11">
        <f>IF('Division 1'!$AD$9='Division 1'!$V33,'Division 1'!$X$9,"")</f>
        <v>0</v>
      </c>
      <c r="AD33" s="11">
        <f>IF('Division 1'!$AD$10='Division 1'!$V33,'Division 1'!$X$10,"")</f>
        <v>0</v>
      </c>
      <c r="AE33" s="11">
        <f>+SUM('Division 1'!W33:AD33)</f>
        <v>10</v>
      </c>
      <c r="BO33"/>
      <c r="BQ33" s="2"/>
    </row>
    <row r="34" spans="22:69" ht="12.75">
      <c r="V34" s="11">
        <v>2</v>
      </c>
      <c r="W34" s="11">
        <f>IF('Division 1'!$AD$3='Division 1'!$V34,'Division 1'!$X$3,"")</f>
        <v>0</v>
      </c>
      <c r="X34" s="11">
        <f>IF('Division 1'!$AD$4='Division 1'!$V34,'Division 1'!$X$4,"")</f>
        <v>0</v>
      </c>
      <c r="Y34" s="11">
        <f>IF('Division 1'!$AD$5='Division 1'!$V34,'Division 1'!$X$5,"")</f>
        <v>0</v>
      </c>
      <c r="Z34" s="11">
        <f>IF('Division 1'!$AD$6='Division 1'!$V34,'Division 1'!$X$6,"")</f>
        <v>0</v>
      </c>
      <c r="AA34" s="11">
        <f>IF('Division 1'!$AD$7='Division 1'!$V34,'Division 1'!$X$7,"")</f>
        <v>8</v>
      </c>
      <c r="AB34" s="11">
        <f>IF('Division 1'!$AD$8='Division 1'!$V34,'Division 1'!$X$8,"")</f>
        <v>0</v>
      </c>
      <c r="AC34" s="11">
        <f>IF('Division 1'!$AD$9='Division 1'!$V34,'Division 1'!$X$9,"")</f>
        <v>0</v>
      </c>
      <c r="AD34" s="11">
        <f>IF('Division 1'!$AD$10='Division 1'!$V34,'Division 1'!$X$10,"")</f>
        <v>0</v>
      </c>
      <c r="AE34" s="11">
        <f>+SUM('Division 1'!W34:AD34)</f>
        <v>8</v>
      </c>
      <c r="BO34"/>
      <c r="BQ34" s="2"/>
    </row>
    <row r="35" spans="8:69" ht="12.75" customHeight="1">
      <c r="H35" s="77"/>
      <c r="V35" s="11">
        <v>3</v>
      </c>
      <c r="W35" s="11">
        <f>IF('Division 1'!$AD$3='Division 1'!$V35,'Division 1'!$X$3,"")</f>
        <v>0</v>
      </c>
      <c r="X35" s="11">
        <f>IF('Division 1'!$AD$4='Division 1'!$V35,'Division 1'!$X$4,"")</f>
        <v>8</v>
      </c>
      <c r="Y35" s="11">
        <f>IF('Division 1'!$AD$5='Division 1'!$V35,'Division 1'!$X$5,"")</f>
        <v>0</v>
      </c>
      <c r="Z35" s="11">
        <f>IF('Division 1'!$AD$6='Division 1'!$V35,'Division 1'!$X$6,"")</f>
        <v>0</v>
      </c>
      <c r="AA35" s="11">
        <f>IF('Division 1'!$AD$7='Division 1'!$V35,'Division 1'!$X$7,"")</f>
        <v>0</v>
      </c>
      <c r="AB35" s="11">
        <f>IF('Division 1'!$AD$8='Division 1'!$V35,'Division 1'!$X$8,"")</f>
        <v>0</v>
      </c>
      <c r="AC35" s="11">
        <f>IF('Division 1'!$AD$9='Division 1'!$V35,'Division 1'!$X$9,"")</f>
        <v>0</v>
      </c>
      <c r="AD35" s="11">
        <f>IF('Division 1'!$AD$10='Division 1'!$V35,'Division 1'!$X$10,"")</f>
        <v>0</v>
      </c>
      <c r="AE35" s="11">
        <f>+SUM('Division 1'!W35:AD35)</f>
        <v>8</v>
      </c>
      <c r="BO35"/>
      <c r="BQ35" s="2"/>
    </row>
    <row r="36" spans="22:69" ht="12.75">
      <c r="V36" s="11">
        <v>4</v>
      </c>
      <c r="W36" s="11">
        <f>IF('Division 1'!$AD$3='Division 1'!$V36,'Division 1'!$X$3,"")</f>
        <v>0</v>
      </c>
      <c r="X36" s="11">
        <f>IF('Division 1'!$AD$4='Division 1'!$V36,'Division 1'!$X$4,"")</f>
        <v>0</v>
      </c>
      <c r="Y36" s="11">
        <f>IF('Division 1'!$AD$5='Division 1'!$V36,'Division 1'!$X$5,"")</f>
        <v>0</v>
      </c>
      <c r="Z36" s="11">
        <f>IF('Division 1'!$AD$6='Division 1'!$V36,'Division 1'!$X$6,"")</f>
        <v>0</v>
      </c>
      <c r="AA36" s="11">
        <f>IF('Division 1'!$AD$7='Division 1'!$V36,'Division 1'!$X$7,"")</f>
        <v>0</v>
      </c>
      <c r="AB36" s="11">
        <f>IF('Division 1'!$AD$8='Division 1'!$V36,'Division 1'!$X$8,"")</f>
        <v>7</v>
      </c>
      <c r="AC36" s="11">
        <f>IF('Division 1'!$AD$9='Division 1'!$V36,'Division 1'!$X$9,"")</f>
        <v>0</v>
      </c>
      <c r="AD36" s="11">
        <f>IF('Division 1'!$AD$10='Division 1'!$V36,'Division 1'!$X$10,"")</f>
        <v>0</v>
      </c>
      <c r="AE36" s="11">
        <f>+SUM('Division 1'!W36:AD36)</f>
        <v>7</v>
      </c>
      <c r="BO36"/>
      <c r="BQ36" s="2"/>
    </row>
    <row r="37" spans="22:69" ht="12.75">
      <c r="V37">
        <v>5</v>
      </c>
      <c r="W37" s="11">
        <f>IF('Division 1'!$AD$3='Division 1'!$V37,'Division 1'!$X$3,"")</f>
        <v>0</v>
      </c>
      <c r="X37" s="11">
        <f>IF('Division 1'!$AD$4='Division 1'!$V37,'Division 1'!$X$4,"")</f>
        <v>0</v>
      </c>
      <c r="Y37" s="11">
        <f>IF('Division 1'!$AD$5='Division 1'!$V37,'Division 1'!$X$5,"")</f>
        <v>0</v>
      </c>
      <c r="Z37" s="11">
        <f>IF('Division 1'!$AD$6='Division 1'!$V37,'Division 1'!$X$6,"")</f>
        <v>7</v>
      </c>
      <c r="AA37" s="11">
        <f>IF('Division 1'!$AD$7='Division 1'!$V37,'Division 1'!$X$7,"")</f>
        <v>0</v>
      </c>
      <c r="AB37" s="11">
        <f>IF('Division 1'!$AD$8='Division 1'!$V37,'Division 1'!$X$8,"")</f>
        <v>0</v>
      </c>
      <c r="AC37" s="11">
        <f>IF('Division 1'!$AD$9='Division 1'!$V37,'Division 1'!$X$9,"")</f>
        <v>0</v>
      </c>
      <c r="AD37" s="11">
        <f>IF('Division 1'!$AD$10='Division 1'!$V37,'Division 1'!$X$10,"")</f>
        <v>0</v>
      </c>
      <c r="AE37" s="11">
        <f>+SUM('Division 1'!W37:AD37)</f>
        <v>7</v>
      </c>
      <c r="BO37"/>
      <c r="BQ37" s="2"/>
    </row>
    <row r="38" spans="22:69" ht="12.75">
      <c r="V38" s="11">
        <v>6</v>
      </c>
      <c r="W38" s="11">
        <f>IF('Division 1'!$AD$3='Division 1'!$V38,'Division 1'!$X$3,"")</f>
        <v>0</v>
      </c>
      <c r="X38" s="11">
        <f>IF('Division 1'!$AD$4='Division 1'!$V38,'Division 1'!$X$4,"")</f>
        <v>0</v>
      </c>
      <c r="Y38" s="11">
        <f>IF('Division 1'!$AD$5='Division 1'!$V38,'Division 1'!$X$5,"")</f>
        <v>0</v>
      </c>
      <c r="Z38" s="11">
        <f>IF('Division 1'!$AD$6='Division 1'!$V38,'Division 1'!$X$6,"")</f>
        <v>0</v>
      </c>
      <c r="AA38" s="11">
        <f>IF('Division 1'!$AD$7='Division 1'!$V38,'Division 1'!$X$7,"")</f>
        <v>0</v>
      </c>
      <c r="AB38" s="11">
        <f>IF('Division 1'!$AD$8='Division 1'!$V38,'Division 1'!$X$8,"")</f>
        <v>0</v>
      </c>
      <c r="AC38" s="11">
        <f>IF('Division 1'!$AD$9='Division 1'!$V38,'Division 1'!$X$9,"")</f>
        <v>6</v>
      </c>
      <c r="AD38" s="11">
        <f>IF('Division 1'!$AD$10='Division 1'!$V38,'Division 1'!$X$10,"")</f>
        <v>0</v>
      </c>
      <c r="AE38" s="11">
        <f>+SUM('Division 1'!W38:AD38)</f>
        <v>6</v>
      </c>
      <c r="BO38"/>
      <c r="BQ38" s="2"/>
    </row>
    <row r="39" spans="22:69" ht="12.75">
      <c r="V39" s="11">
        <v>7</v>
      </c>
      <c r="W39" s="11">
        <f>IF('Division 1'!$AD$3='Division 1'!$V39,'Division 1'!$X$3,"")</f>
        <v>0</v>
      </c>
      <c r="X39" s="11">
        <f>IF('Division 1'!$AD$4='Division 1'!$V39,'Division 1'!$X$4,"")</f>
        <v>0</v>
      </c>
      <c r="Y39" s="11">
        <f>IF('Division 1'!$AD$5='Division 1'!$V39,'Division 1'!$X$5,"")</f>
        <v>0</v>
      </c>
      <c r="Z39" s="11">
        <f>IF('Division 1'!$AD$6='Division 1'!$V39,'Division 1'!$X$6,"")</f>
        <v>0</v>
      </c>
      <c r="AA39" s="11">
        <f>IF('Division 1'!$AD$7='Division 1'!$V39,'Division 1'!$X$7,"")</f>
        <v>0</v>
      </c>
      <c r="AB39" s="11">
        <f>IF('Division 1'!$AD$8='Division 1'!$V39,'Division 1'!$X$8,"")</f>
        <v>0</v>
      </c>
      <c r="AC39" s="11">
        <f>IF('Division 1'!$AD$9='Division 1'!$V39,'Division 1'!$X$9,"")</f>
        <v>0</v>
      </c>
      <c r="AD39" s="11">
        <f>IF('Division 1'!$AD$10='Division 1'!$V39,'Division 1'!$X$10,"")</f>
        <v>6</v>
      </c>
      <c r="AE39" s="11">
        <f>+SUM('Division 1'!W39:AD39)</f>
        <v>6</v>
      </c>
      <c r="BO39"/>
      <c r="BQ39" s="2"/>
    </row>
    <row r="40" spans="2:69" ht="12.75">
      <c r="B40" s="71"/>
      <c r="V40" s="11">
        <v>8</v>
      </c>
      <c r="W40" s="11">
        <f>IF('Division 1'!$AD$3='Division 1'!$V40,'Division 1'!$X$3,"")</f>
        <v>4</v>
      </c>
      <c r="X40" s="11">
        <f>IF('Division 1'!$AD$4='Division 1'!$V40,'Division 1'!$X$4,"")</f>
        <v>0</v>
      </c>
      <c r="Y40" s="11">
        <f>IF('Division 1'!$AD$5='Division 1'!$V40,'Division 1'!$X$5,"")</f>
        <v>0</v>
      </c>
      <c r="Z40" s="11">
        <f>IF('Division 1'!$AD$6='Division 1'!$V40,'Division 1'!$X$6,"")</f>
        <v>0</v>
      </c>
      <c r="AA40" s="11">
        <f>IF('Division 1'!$AD$7='Division 1'!$V40,'Division 1'!$X$7,"")</f>
        <v>0</v>
      </c>
      <c r="AB40" s="11">
        <f>IF('Division 1'!$AD$8='Division 1'!$V40,'Division 1'!$X$8,"")</f>
        <v>0</v>
      </c>
      <c r="AC40" s="11">
        <f>IF('Division 1'!$AD$9='Division 1'!$V40,'Division 1'!$X$9,"")</f>
        <v>0</v>
      </c>
      <c r="AD40" s="11">
        <f>IF('Division 1'!$AD$10='Division 1'!$V40,'Division 1'!$X$10,"")</f>
        <v>0</v>
      </c>
      <c r="AE40" s="11">
        <f>+SUM('Division 1'!W40:AD40)</f>
        <v>4</v>
      </c>
      <c r="BO40"/>
      <c r="BQ40" s="2"/>
    </row>
    <row r="41" spans="67:69" ht="12.75">
      <c r="BO41"/>
      <c r="BQ41" s="2"/>
    </row>
    <row r="42" spans="2:69" ht="12.75">
      <c r="B42" s="75"/>
      <c r="W42" t="s">
        <v>29</v>
      </c>
      <c r="BO42"/>
      <c r="BQ42" s="2"/>
    </row>
    <row r="43" spans="2:69" ht="12.75">
      <c r="B43" s="75"/>
      <c r="V43" s="11">
        <v>1</v>
      </c>
      <c r="W43" s="11">
        <f>IF('Division 1'!$AD$3='Division 1'!$V43,'Division 1'!$AA$3,"")</f>
        <v>0</v>
      </c>
      <c r="X43" s="11">
        <f>IF('Division 1'!$AD$4='Division 1'!$V43,'Division 1'!$AA$4,"")</f>
        <v>0</v>
      </c>
      <c r="Y43" s="11">
        <f>IF('Division 1'!$AD$5='Division 1'!$V43,'Division 1'!$AA$5,"")</f>
        <v>69</v>
      </c>
      <c r="Z43" s="11">
        <f>IF('Division 1'!$AD$6='Division 1'!$V43,'Division 1'!$AA$6,"")</f>
        <v>0</v>
      </c>
      <c r="AA43" s="11">
        <f>IF('Division 1'!$AD$7='Division 1'!$V43,'Division 1'!$AA$7,"")</f>
        <v>0</v>
      </c>
      <c r="AB43" s="11">
        <f>IF('Division 1'!$AD$8='Division 1'!$V43,'Division 1'!$AA$8,"")</f>
        <v>0</v>
      </c>
      <c r="AC43" s="11">
        <f>IF('Division 1'!$AD$9='Division 1'!$V43,'Division 1'!$AA$9,"")</f>
        <v>0</v>
      </c>
      <c r="AD43" s="11">
        <f>IF('Division 1'!$AD$10='Division 1'!$V43,'Division 1'!$AA$10,"")</f>
        <v>0</v>
      </c>
      <c r="AE43" s="11">
        <f>+SUM('Division 1'!W43:AD43)</f>
        <v>69</v>
      </c>
      <c r="BO43"/>
      <c r="BQ43" s="2"/>
    </row>
    <row r="44" spans="2:69" ht="12.75">
      <c r="B44" s="75"/>
      <c r="V44" s="11">
        <v>2</v>
      </c>
      <c r="W44" s="11">
        <f>IF('Division 1'!$AD$3='Division 1'!$V44,'Division 1'!$AA$3,"")</f>
        <v>0</v>
      </c>
      <c r="X44" s="11">
        <f>IF('Division 1'!$AD$4='Division 1'!$V44,'Division 1'!$AA$4,"")</f>
        <v>0</v>
      </c>
      <c r="Y44" s="11">
        <f>IF('Division 1'!$AD$5='Division 1'!$V44,'Division 1'!$AA$5,"")</f>
        <v>0</v>
      </c>
      <c r="Z44" s="11">
        <f>IF('Division 1'!$AD$6='Division 1'!$V44,'Division 1'!$AA$6,"")</f>
        <v>0</v>
      </c>
      <c r="AA44" s="11">
        <f>IF('Division 1'!$AD$7='Division 1'!$V44,'Division 1'!$AA$7,"")</f>
        <v>66</v>
      </c>
      <c r="AB44" s="11">
        <f>IF('Division 1'!$AD$8='Division 1'!$V44,'Division 1'!$AA$8,"")</f>
        <v>0</v>
      </c>
      <c r="AC44" s="11">
        <f>IF('Division 1'!$AD$9='Division 1'!$V44,'Division 1'!$AA$9,"")</f>
        <v>0</v>
      </c>
      <c r="AD44" s="11">
        <f>IF('Division 1'!$AD$10='Division 1'!$V44,'Division 1'!$AA$10,"")</f>
        <v>0</v>
      </c>
      <c r="AE44" s="11">
        <f>+SUM('Division 1'!W44:AD44)</f>
        <v>66</v>
      </c>
      <c r="BO44"/>
      <c r="BQ44" s="2"/>
    </row>
    <row r="45" spans="2:69" ht="12.75">
      <c r="B45" s="75"/>
      <c r="V45" s="11">
        <v>3</v>
      </c>
      <c r="W45" s="11">
        <f>IF('Division 1'!$AD$3='Division 1'!$V45,'Division 1'!$AA$3,"")</f>
        <v>0</v>
      </c>
      <c r="X45" s="11">
        <f>IF('Division 1'!$AD$4='Division 1'!$V45,'Division 1'!$AA$4,"")</f>
        <v>65</v>
      </c>
      <c r="Y45" s="11">
        <f>IF('Division 1'!$AD$5='Division 1'!$V45,'Division 1'!$AA$5,"")</f>
        <v>0</v>
      </c>
      <c r="Z45" s="11">
        <f>IF('Division 1'!$AD$6='Division 1'!$V45,'Division 1'!$AA$6,"")</f>
        <v>0</v>
      </c>
      <c r="AA45" s="11">
        <f>IF('Division 1'!$AD$7='Division 1'!$V45,'Division 1'!$AA$7,"")</f>
        <v>0</v>
      </c>
      <c r="AB45" s="11">
        <f>IF('Division 1'!$AD$8='Division 1'!$V45,'Division 1'!$AA$8,"")</f>
        <v>0</v>
      </c>
      <c r="AC45" s="11">
        <f>IF('Division 1'!$AD$9='Division 1'!$V45,'Division 1'!$AA$9,"")</f>
        <v>0</v>
      </c>
      <c r="AD45" s="11">
        <f>IF('Division 1'!$AD$10='Division 1'!$V45,'Division 1'!$AA$10,"")</f>
        <v>0</v>
      </c>
      <c r="AE45" s="11">
        <f>+SUM('Division 1'!W45:AD45)</f>
        <v>65</v>
      </c>
      <c r="BO45"/>
      <c r="BQ45" s="2"/>
    </row>
    <row r="46" spans="22:69" ht="12.75">
      <c r="V46" s="11">
        <v>4</v>
      </c>
      <c r="W46" s="11">
        <f>IF('Division 1'!$AD$3='Division 1'!$V46,'Division 1'!$AA$3,"")</f>
        <v>0</v>
      </c>
      <c r="X46" s="11">
        <f>IF('Division 1'!$AD$4='Division 1'!$V46,'Division 1'!$AA$4,"")</f>
        <v>0</v>
      </c>
      <c r="Y46" s="11">
        <f>IF('Division 1'!$AD$5='Division 1'!$V46,'Division 1'!$AA$5,"")</f>
        <v>0</v>
      </c>
      <c r="Z46" s="11">
        <f>IF('Division 1'!$AD$6='Division 1'!$V46,'Division 1'!$AA$6,"")</f>
        <v>0</v>
      </c>
      <c r="AA46" s="11">
        <f>IF('Division 1'!$AD$7='Division 1'!$V46,'Division 1'!$AA$7,"")</f>
        <v>0</v>
      </c>
      <c r="AB46" s="11">
        <f>IF('Division 1'!$AD$8='Division 1'!$V46,'Division 1'!$AA$8,"")</f>
        <v>64</v>
      </c>
      <c r="AC46" s="11">
        <f>IF('Division 1'!$AD$9='Division 1'!$V46,'Division 1'!$AA$9,"")</f>
        <v>0</v>
      </c>
      <c r="AD46" s="11">
        <f>IF('Division 1'!$AD$10='Division 1'!$V46,'Division 1'!$AA$10,"")</f>
        <v>0</v>
      </c>
      <c r="AE46" s="11">
        <f>+SUM('Division 1'!W46:AD46)</f>
        <v>64</v>
      </c>
      <c r="BO46"/>
      <c r="BQ46" s="2"/>
    </row>
    <row r="47" spans="22:69" ht="12.75">
      <c r="V47" s="11">
        <v>5</v>
      </c>
      <c r="W47" s="11">
        <f>IF('Division 1'!$AD$3='Division 1'!$V47,'Division 1'!$AA$3,"")</f>
        <v>0</v>
      </c>
      <c r="X47" s="11">
        <f>IF('Division 1'!$AD$4='Division 1'!$V47,'Division 1'!$AA$4,"")</f>
        <v>0</v>
      </c>
      <c r="Y47" s="11">
        <f>IF('Division 1'!$AD$5='Division 1'!$V47,'Division 1'!$AA$5,"")</f>
        <v>0</v>
      </c>
      <c r="Z47" s="11">
        <f>IF('Division 1'!$AD$6='Division 1'!$V47,'Division 1'!$AA$6,"")</f>
        <v>61</v>
      </c>
      <c r="AA47" s="11">
        <f>IF('Division 1'!$AD$7='Division 1'!$V47,'Division 1'!$AA$7,"")</f>
        <v>0</v>
      </c>
      <c r="AB47" s="11">
        <f>IF('Division 1'!$AD$8='Division 1'!$V47,'Division 1'!$AA$8,"")</f>
        <v>0</v>
      </c>
      <c r="AC47" s="11">
        <f>IF('Division 1'!$AD$9='Division 1'!$V47,'Division 1'!$AA$9,"")</f>
        <v>0</v>
      </c>
      <c r="AD47" s="11">
        <f>IF('Division 1'!$AD$10='Division 1'!$V47,'Division 1'!$AA$10,"")</f>
        <v>0</v>
      </c>
      <c r="AE47" s="11">
        <f>+SUM('Division 1'!W47:AD47)</f>
        <v>61</v>
      </c>
      <c r="BO47"/>
      <c r="BQ47" s="2"/>
    </row>
    <row r="48" spans="22:69" ht="12.75">
      <c r="V48" s="11">
        <v>6</v>
      </c>
      <c r="W48" s="11">
        <f>IF('Division 1'!$AD$3='Division 1'!$V48,'Division 1'!$AA$3,"")</f>
        <v>0</v>
      </c>
      <c r="X48" s="11">
        <f>IF('Division 1'!$AD$4='Division 1'!$V48,'Division 1'!$AA$4,"")</f>
        <v>0</v>
      </c>
      <c r="Y48" s="11">
        <f>IF('Division 1'!$AD$5='Division 1'!$V48,'Division 1'!$AA$5,"")</f>
        <v>0</v>
      </c>
      <c r="Z48" s="11">
        <f>IF('Division 1'!$AD$6='Division 1'!$V48,'Division 1'!$AA$6,"")</f>
        <v>0</v>
      </c>
      <c r="AA48" s="11">
        <f>IF('Division 1'!$AD$7='Division 1'!$V48,'Division 1'!$AA$7,"")</f>
        <v>0</v>
      </c>
      <c r="AB48" s="11">
        <f>IF('Division 1'!$AD$8='Division 1'!$V48,'Division 1'!$AA$8,"")</f>
        <v>0</v>
      </c>
      <c r="AC48" s="11">
        <f>IF('Division 1'!$AD$9='Division 1'!$V48,'Division 1'!$AA$9,"")</f>
        <v>62</v>
      </c>
      <c r="AD48" s="11">
        <f>IF('Division 1'!$AD$10='Division 1'!$V48,'Division 1'!$AA$10,"")</f>
        <v>0</v>
      </c>
      <c r="AE48" s="11">
        <f>+SUM('Division 1'!W48:AD48)</f>
        <v>62</v>
      </c>
      <c r="BO48"/>
      <c r="BQ48" s="2"/>
    </row>
    <row r="49" spans="22:69" ht="12.75">
      <c r="V49" s="11">
        <v>7</v>
      </c>
      <c r="W49" s="11">
        <f>IF('Division 1'!$AD$3='Division 1'!$V49,'Division 1'!$AA$3,"")</f>
        <v>0</v>
      </c>
      <c r="X49" s="11">
        <f>IF('Division 1'!$AD$4='Division 1'!$V49,'Division 1'!$AA$4,"")</f>
        <v>0</v>
      </c>
      <c r="Y49" s="11">
        <f>IF('Division 1'!$AD$5='Division 1'!$V49,'Division 1'!$AA$5,"")</f>
        <v>0</v>
      </c>
      <c r="Z49" s="11">
        <f>IF('Division 1'!$AD$6='Division 1'!$V49,'Division 1'!$AA$6,"")</f>
        <v>0</v>
      </c>
      <c r="AA49" s="11">
        <f>IF('Division 1'!$AD$7='Division 1'!$V49,'Division 1'!$AA$7,"")</f>
        <v>0</v>
      </c>
      <c r="AB49" s="11">
        <f>IF('Division 1'!$AD$8='Division 1'!$V49,'Division 1'!$AA$8,"")</f>
        <v>0</v>
      </c>
      <c r="AC49" s="11">
        <f>IF('Division 1'!$AD$9='Division 1'!$V49,'Division 1'!$AA$9,"")</f>
        <v>0</v>
      </c>
      <c r="AD49" s="11">
        <f>IF('Division 1'!$AD$10='Division 1'!$V49,'Division 1'!$AA$10,"")</f>
        <v>59</v>
      </c>
      <c r="AE49" s="11">
        <f>+SUM('Division 1'!W49:AD49)</f>
        <v>59</v>
      </c>
      <c r="BO49"/>
      <c r="BQ49" s="2"/>
    </row>
    <row r="50" spans="22:69" ht="12.75">
      <c r="V50" s="11">
        <v>8</v>
      </c>
      <c r="W50" s="11">
        <f>IF('Division 1'!$AD$3='Division 1'!$V50,'Division 1'!$AA$3,"")</f>
        <v>58</v>
      </c>
      <c r="X50" s="11">
        <f>IF('Division 1'!$AD$4='Division 1'!$V50,'Division 1'!$AA$4,"")</f>
        <v>0</v>
      </c>
      <c r="Y50" s="11">
        <f>IF('Division 1'!$AD$5='Division 1'!$V50,'Division 1'!$AA$5,"")</f>
        <v>0</v>
      </c>
      <c r="Z50" s="11">
        <f>IF('Division 1'!$AD$6='Division 1'!$V50,'Division 1'!$AA$6,"")</f>
        <v>0</v>
      </c>
      <c r="AA50" s="11">
        <f>IF('Division 1'!$AD$7='Division 1'!$V50,'Division 1'!$AA$7,"")</f>
        <v>0</v>
      </c>
      <c r="AB50" s="11">
        <f>IF('Division 1'!$AD$8='Division 1'!$V50,'Division 1'!$AA$8,"")</f>
        <v>0</v>
      </c>
      <c r="AC50" s="11">
        <f>IF('Division 1'!$AD$9='Division 1'!$V50,'Division 1'!$AA$9,"")</f>
        <v>0</v>
      </c>
      <c r="AD50" s="11">
        <f>IF('Division 1'!$AD$10='Division 1'!$V50,'Division 1'!$AA$10,"")</f>
        <v>0</v>
      </c>
      <c r="AE50" s="11">
        <f>+SUM('Division 1'!W50:AD50)</f>
        <v>58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ErrorMessage="1" error="value between 0 - 9 " sqref="S3:U10 L7 P9 R10:U10">
      <formula1>0</formula1>
      <formula2>9</formula2>
    </dataValidation>
    <dataValidation type="whole" allowBlank="1" showInputMessage="1" showErrorMessage="1" prompt="home score&#10;" error="value between 0 - 9 " sqref="C3:E3 G3:G4 I3:I5 K3:K10 M3:M7 O3:O9 Q3:Q10 C4:C9 E4:G4 E5:E10 G5:I5 G6:G10 I6:K6 I7:I10 M8:O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D50"/>
  <sheetViews>
    <sheetView workbookViewId="0" topLeftCell="A1">
      <selection activeCell="CL18" activeCellId="1" sqref="I4:M4 CL18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8" width="4.875" style="0" customWidth="1"/>
    <col min="19" max="19" width="5.75390625" style="1" customWidth="1"/>
    <col min="20" max="21" width="0" style="1" hidden="1" customWidth="1"/>
    <col min="22" max="66" width="0" style="0" hidden="1" customWidth="1"/>
    <col min="67" max="68" width="0" style="2" hidden="1" customWidth="1"/>
    <col min="69" max="88" width="0" style="0" hidden="1" customWidth="1"/>
    <col min="89" max="89" width="6.625" style="0" customWidth="1"/>
    <col min="90" max="90" width="22.50390625" style="0" customWidth="1"/>
  </cols>
  <sheetData>
    <row r="1" spans="1:89" ht="19.5" customHeight="1">
      <c r="A1" s="3" t="s">
        <v>30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0" s="11" customFormat="1" ht="19.5" customHeight="1">
      <c r="A2" s="3"/>
      <c r="B2" s="3"/>
      <c r="C2" s="8">
        <f>+'Division 2'!B3</f>
        <v>0</v>
      </c>
      <c r="D2" s="8"/>
      <c r="E2" s="8">
        <f>+'Division 2'!B4</f>
        <v>0</v>
      </c>
      <c r="F2" s="8"/>
      <c r="G2" s="8">
        <f>+'Division 2'!B5</f>
        <v>0</v>
      </c>
      <c r="H2" s="8"/>
      <c r="I2" s="8">
        <f>+'Division 2'!B6</f>
        <v>0</v>
      </c>
      <c r="J2" s="8"/>
      <c r="K2" s="8">
        <f>+'Division 2'!B7</f>
        <v>0</v>
      </c>
      <c r="L2" s="8"/>
      <c r="M2" s="8">
        <f>+'Division 2'!B8</f>
        <v>0</v>
      </c>
      <c r="N2" s="8"/>
      <c r="O2" s="8">
        <f>+'Division 2'!B9</f>
        <v>0</v>
      </c>
      <c r="P2" s="8"/>
      <c r="Q2" s="8">
        <f>+'Division 2'!B10</f>
        <v>0</v>
      </c>
      <c r="R2" s="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L2" s="15"/>
    </row>
    <row r="3" spans="1:90" ht="19.5" customHeight="1">
      <c r="A3" s="16" t="s">
        <v>11</v>
      </c>
      <c r="B3" s="78" t="s">
        <v>31</v>
      </c>
      <c r="C3" s="18"/>
      <c r="D3" s="18"/>
      <c r="E3" s="19">
        <v>3</v>
      </c>
      <c r="F3" s="20">
        <f>+IF('Division 2'!E3="","",9-'Division 2'!E3)</f>
        <v>6</v>
      </c>
      <c r="G3" s="19">
        <v>5</v>
      </c>
      <c r="H3" s="20">
        <f>+IF('Division 2'!G3="","",9-'Division 2'!G3)</f>
        <v>4</v>
      </c>
      <c r="I3" s="19">
        <v>5</v>
      </c>
      <c r="J3" s="20">
        <f>+IF('Division 2'!I3="","",9-'Division 2'!I3)</f>
        <v>4</v>
      </c>
      <c r="K3" s="19">
        <v>7</v>
      </c>
      <c r="L3" s="20">
        <f>+IF('Division 2'!K3="","",9-'Division 2'!K3)</f>
        <v>2</v>
      </c>
      <c r="M3" s="19">
        <v>5</v>
      </c>
      <c r="N3" s="20">
        <f>+IF('Division 2'!M3="","",9-'Division 2'!M3)</f>
        <v>4</v>
      </c>
      <c r="O3" s="19">
        <v>4</v>
      </c>
      <c r="P3" s="20">
        <f>+IF('Division 2'!O3="","",9-'Division 2'!O3)</f>
        <v>5</v>
      </c>
      <c r="Q3" s="19">
        <v>6</v>
      </c>
      <c r="R3" s="20">
        <f>+IF('Division 2'!Q3="","",9-'Division 2'!Q3)</f>
        <v>3</v>
      </c>
      <c r="S3" s="21"/>
      <c r="T3" s="21"/>
      <c r="U3" s="21"/>
      <c r="V3" s="12">
        <f>+'Division 2'!B3</f>
        <v>0</v>
      </c>
      <c r="W3" s="13">
        <f>COUNTIF('Division 2'!$BS$3:$CH$10,'Division 2'!V3)</f>
        <v>14</v>
      </c>
      <c r="X3" s="13">
        <f>COUNTIF('Division 2'!$BA$3:$BO$10,'Division 2'!V3)</f>
        <v>8</v>
      </c>
      <c r="Y3" s="13">
        <f>+'Division 2'!W3-'Division 2'!X3</f>
        <v>6</v>
      </c>
      <c r="Z3" s="13">
        <f>+'Division 2'!X3*2</f>
        <v>16</v>
      </c>
      <c r="AA3" s="22">
        <f>+('Division 2'!C3+'Division 2'!E3+'Division 2'!G3+'Division 2'!I3+'Division 2'!K3+'Division 2'!M3+'Division 2'!O3+'Division 2'!Q3)+SUM('Division 2'!D3:D10)</f>
        <v>65</v>
      </c>
      <c r="AB3" s="23">
        <f>+'Division 2'!Z3+'Division 2'!AA3</f>
        <v>81</v>
      </c>
      <c r="AC3" s="24">
        <f>+'Division 2'!AB3+'Division 2'!X3/100+0.0001</f>
        <v>81.0801</v>
      </c>
      <c r="AD3">
        <f>RANK('Division 2'!AC3,'Division 2'!$AC$3:$AC$10,0)</f>
        <v>3</v>
      </c>
      <c r="AH3" s="13">
        <f>+IF('Division 2'!C3&gt;4,'Division 2'!$B3,'Division 2'!C$2)</f>
        <v>0</v>
      </c>
      <c r="AI3" s="13"/>
      <c r="AJ3" s="13">
        <f>+IF('Division 2'!E3&gt;4,'Division 2'!$B3,'Division 2'!E$2)</f>
        <v>0</v>
      </c>
      <c r="AK3" s="13"/>
      <c r="AL3" s="13">
        <f>+IF('Division 2'!G3&gt;4,'Division 2'!$B3,'Division 2'!G$2)</f>
        <v>0</v>
      </c>
      <c r="AM3" s="13"/>
      <c r="AN3" s="13">
        <f>+IF('Division 2'!I3&gt;4,'Division 2'!$B3,'Division 2'!I$2)</f>
        <v>0</v>
      </c>
      <c r="AO3" s="13"/>
      <c r="AP3" s="13">
        <f>+IF('Division 2'!K3&gt;4,'Division 2'!$B3,'Division 2'!K$2)</f>
        <v>0</v>
      </c>
      <c r="AQ3" s="13"/>
      <c r="AR3" s="13">
        <f>+IF('Division 2'!M3&gt;4,'Division 2'!$B3,'Division 2'!M$2)</f>
        <v>0</v>
      </c>
      <c r="AS3" s="13"/>
      <c r="AT3" s="13">
        <f>+IF('Division 2'!O3&gt;4,'Division 2'!$B3,'Division 2'!O$2)</f>
        <v>0</v>
      </c>
      <c r="AU3" s="13"/>
      <c r="AV3" s="13">
        <f>+IF('Division 2'!Q3&gt;4,'Division 2'!$B3,'Division 2'!Q$2)</f>
        <v>0</v>
      </c>
      <c r="AW3" s="2"/>
      <c r="AX3" s="2"/>
      <c r="AY3" s="2"/>
      <c r="AZ3" s="2"/>
      <c r="BA3" s="13">
        <f>IF('Division 2'!C3="","",'Division 2'!AH3)</f>
        <v>0</v>
      </c>
      <c r="BB3" s="13">
        <f>IF('Division 2'!D3="","",'Division 2'!AI3)</f>
        <v>0</v>
      </c>
      <c r="BC3" s="13">
        <f>IF('Division 2'!E3="","",'Division 2'!AJ3)</f>
        <v>0</v>
      </c>
      <c r="BD3" s="13"/>
      <c r="BE3" s="13">
        <f>IF('Division 2'!G3="","",'Division 2'!AL3)</f>
        <v>0</v>
      </c>
      <c r="BF3" s="13"/>
      <c r="BG3" s="13">
        <f>IF('Division 2'!I3="","",'Division 2'!AN3)</f>
        <v>0</v>
      </c>
      <c r="BH3" s="13"/>
      <c r="BI3" s="13">
        <f>IF('Division 2'!K3="","",'Division 2'!AP3)</f>
        <v>0</v>
      </c>
      <c r="BJ3" s="13"/>
      <c r="BK3" s="13">
        <f>IF('Division 2'!M3="","",'Division 2'!AR3)</f>
        <v>0</v>
      </c>
      <c r="BL3" s="13"/>
      <c r="BM3" s="13">
        <f>IF('Division 2'!O3="","",'Division 2'!AT3)</f>
        <v>0</v>
      </c>
      <c r="BN3" s="13"/>
      <c r="BO3" s="13">
        <f>IF('Division 2'!Q3="","",'Division 2'!AV3)</f>
        <v>0</v>
      </c>
      <c r="BQ3" s="2"/>
      <c r="BS3" s="13">
        <f>+IF('Division 2'!C3="","",'Division 2'!$B3)</f>
        <v>0</v>
      </c>
      <c r="BT3" s="13">
        <f>+IF('Division 2'!D3="","",'Division 2'!$C$2)</f>
        <v>0</v>
      </c>
      <c r="BU3" s="13">
        <f>+IF('Division 2'!E3="","",'Division 2'!$B3)</f>
        <v>0</v>
      </c>
      <c r="BV3" s="13">
        <f>+IF('Division 2'!F3="","",'Division 2'!$E$2)</f>
        <v>0</v>
      </c>
      <c r="BW3" s="13">
        <f>+IF('Division 2'!G3="","",'Division 2'!$B3)</f>
        <v>0</v>
      </c>
      <c r="BX3" s="13">
        <f>+IF('Division 2'!H3="","",'Division 2'!$G$2)</f>
        <v>0</v>
      </c>
      <c r="BY3" s="13">
        <f>+IF('Division 2'!I3="","",'Division 2'!$B3)</f>
        <v>0</v>
      </c>
      <c r="BZ3" s="13">
        <f>+IF('Division 2'!J3="","",'Division 2'!$I$2)</f>
        <v>0</v>
      </c>
      <c r="CA3" s="13">
        <f>+IF('Division 2'!K3="","",'Division 2'!$B3)</f>
        <v>0</v>
      </c>
      <c r="CB3" s="13">
        <f>+IF('Division 2'!L3="","",'Division 2'!$K$2)</f>
        <v>0</v>
      </c>
      <c r="CC3" s="13">
        <f>+IF('Division 2'!M3="","",'Division 2'!$B3)</f>
        <v>0</v>
      </c>
      <c r="CD3" s="13">
        <f>+IF('Division 2'!N3="","",'Division 2'!$M$2)</f>
        <v>0</v>
      </c>
      <c r="CE3" s="13">
        <f>+IF('Division 2'!O3="","",'Division 2'!$B3)</f>
        <v>0</v>
      </c>
      <c r="CF3" s="13">
        <f>+IF('Division 2'!P3="","",'Division 2'!$O$2)</f>
        <v>0</v>
      </c>
      <c r="CG3" s="13">
        <f>+IF('Division 2'!Q3="","",'Division 2'!$B3)</f>
        <v>0</v>
      </c>
      <c r="CH3" s="13">
        <f>+IF('Division 2'!R3="","",'Division 2'!$Q$2)</f>
        <v>0</v>
      </c>
      <c r="CL3" s="29"/>
    </row>
    <row r="4" spans="1:90" ht="19.5" customHeight="1">
      <c r="A4" s="16"/>
      <c r="B4" s="79" t="s">
        <v>32</v>
      </c>
      <c r="C4" s="19">
        <v>3</v>
      </c>
      <c r="D4" s="20">
        <f>+IF('Division 2'!C4="","",9-'Division 2'!C4)</f>
        <v>6</v>
      </c>
      <c r="E4" s="18"/>
      <c r="F4" s="18"/>
      <c r="G4" s="19">
        <v>6</v>
      </c>
      <c r="H4" s="20">
        <f>+IF('Division 2'!G4="","",9-'Division 2'!G4)</f>
        <v>3</v>
      </c>
      <c r="I4" s="19">
        <v>5</v>
      </c>
      <c r="J4" s="20">
        <f>+IF('Division 2'!I4="","",9-'Division 2'!I4)</f>
        <v>4</v>
      </c>
      <c r="K4" s="19">
        <v>4</v>
      </c>
      <c r="L4" s="20">
        <f>+IF('Division 2'!K4="","",9-'Division 2'!K4)</f>
        <v>5</v>
      </c>
      <c r="M4" s="19">
        <v>4</v>
      </c>
      <c r="N4" s="20">
        <f>+IF('Division 2'!M4="","",9-'Division 2'!M4)</f>
        <v>5</v>
      </c>
      <c r="O4" s="19">
        <v>4</v>
      </c>
      <c r="P4" s="20">
        <f>+IF('Division 2'!O4="","",9-'Division 2'!O4)</f>
        <v>5</v>
      </c>
      <c r="Q4" s="19">
        <v>4</v>
      </c>
      <c r="R4" s="20">
        <f>+IF('Division 2'!Q4="","",9-'Division 2'!Q4)</f>
        <v>5</v>
      </c>
      <c r="S4" s="21"/>
      <c r="T4" s="21"/>
      <c r="U4" s="21"/>
      <c r="V4" s="12">
        <f>+'Division 2'!B4</f>
        <v>0</v>
      </c>
      <c r="W4" s="13">
        <f>COUNTIF('Division 2'!$BS$3:$CH$10,'Division 2'!V4)</f>
        <v>14</v>
      </c>
      <c r="X4" s="13">
        <f>COUNTIF('Division 2'!$BA$3:$BO$10,'Division 2'!V4)</f>
        <v>6</v>
      </c>
      <c r="Y4" s="13">
        <f>+'Division 2'!W4-'Division 2'!X4</f>
        <v>8</v>
      </c>
      <c r="Z4" s="13">
        <f>+'Division 2'!X4*2</f>
        <v>12</v>
      </c>
      <c r="AA4" s="22">
        <f>+('Division 2'!C4+'Division 2'!E4+'Division 2'!G4+'Division 2'!I4+'Division 2'!K4+'Division 2'!M4+'Division 2'!O4+'Division 2'!Q4)+SUM('Division 2'!F3:F10)</f>
        <v>62</v>
      </c>
      <c r="AB4" s="23">
        <f>+'Division 2'!Z4+'Division 2'!AA4</f>
        <v>74</v>
      </c>
      <c r="AC4" s="24">
        <f>+'Division 2'!AB4+'Division 2'!X4/100+0.0002</f>
        <v>74.06020000000001</v>
      </c>
      <c r="AD4">
        <f>RANK('Division 2'!AC4,'Division 2'!$AC$3:$AC$10,0)</f>
        <v>7</v>
      </c>
      <c r="AH4" s="13">
        <f>+IF('Division 2'!C4&gt;4,'Division 2'!$B4,'Division 2'!C$2)</f>
        <v>0</v>
      </c>
      <c r="AI4" s="13"/>
      <c r="AJ4" s="13">
        <f>+IF('Division 2'!E4&gt;4,'Division 2'!$B4,'Division 2'!E$2)</f>
        <v>0</v>
      </c>
      <c r="AK4" s="13"/>
      <c r="AL4" s="13">
        <f>+IF('Division 2'!G4&gt;4,'Division 2'!$B4,'Division 2'!G$2)</f>
        <v>0</v>
      </c>
      <c r="AM4" s="13"/>
      <c r="AN4" s="13">
        <f>+IF('Division 2'!I4&gt;4,'Division 2'!$B4,'Division 2'!I$2)</f>
        <v>0</v>
      </c>
      <c r="AO4" s="13"/>
      <c r="AP4" s="13">
        <f>+IF('Division 2'!K4&gt;4,'Division 2'!$B4,'Division 2'!K$2)</f>
        <v>0</v>
      </c>
      <c r="AQ4" s="13"/>
      <c r="AR4" s="13">
        <f>+IF('Division 2'!M4&gt;4,'Division 2'!$B4,'Division 2'!M$2)</f>
        <v>0</v>
      </c>
      <c r="AS4" s="13"/>
      <c r="AT4" s="13">
        <f>+IF('Division 2'!O4&gt;4,'Division 2'!$B4,'Division 2'!O$2)</f>
        <v>0</v>
      </c>
      <c r="AU4" s="13"/>
      <c r="AV4" s="13">
        <f>+IF('Division 2'!Q4&gt;4,'Division 2'!$B4,'Division 2'!Q$2)</f>
        <v>0</v>
      </c>
      <c r="AW4" s="2"/>
      <c r="AX4" s="2"/>
      <c r="AY4" s="2"/>
      <c r="AZ4" s="2"/>
      <c r="BA4" s="13">
        <f>IF('Division 2'!C4="","",'Division 2'!AH4)</f>
        <v>0</v>
      </c>
      <c r="BB4" s="13"/>
      <c r="BC4" s="13">
        <f>IF('Division 2'!E4="","",'Division 2'!AJ4)</f>
        <v>0</v>
      </c>
      <c r="BD4" s="13"/>
      <c r="BE4" s="13">
        <f>IF('Division 2'!G4="","",'Division 2'!AL4)</f>
        <v>0</v>
      </c>
      <c r="BF4" s="13"/>
      <c r="BG4" s="13">
        <f>IF('Division 2'!I4="","",'Division 2'!AN4)</f>
        <v>0</v>
      </c>
      <c r="BH4" s="13"/>
      <c r="BI4" s="13">
        <f>IF('Division 2'!K4="","",'Division 2'!AP4)</f>
        <v>0</v>
      </c>
      <c r="BJ4" s="13"/>
      <c r="BK4" s="13">
        <f>IF('Division 2'!M4="","",'Division 2'!AR4)</f>
        <v>0</v>
      </c>
      <c r="BL4" s="13"/>
      <c r="BM4" s="13">
        <f>IF('Division 2'!O4="","",'Division 2'!AT4)</f>
        <v>0</v>
      </c>
      <c r="BN4" s="13"/>
      <c r="BO4" s="13">
        <f>IF('Division 2'!Q4="","",'Division 2'!AV4)</f>
        <v>0</v>
      </c>
      <c r="BQ4" s="2"/>
      <c r="BS4" s="13">
        <f>+IF('Division 2'!C4="","",'Division 2'!$B4)</f>
        <v>0</v>
      </c>
      <c r="BT4" s="13">
        <f>+IF('Division 2'!D4="","",'Division 2'!$C$2)</f>
        <v>0</v>
      </c>
      <c r="BU4" s="13">
        <f>+IF('Division 2'!E4="","",'Division 2'!$B4)</f>
        <v>0</v>
      </c>
      <c r="BV4" s="13">
        <f>+IF('Division 2'!F4="","",'Division 2'!$E$2)</f>
        <v>0</v>
      </c>
      <c r="BW4" s="13">
        <f>+IF('Division 2'!G4="","",'Division 2'!$B4)</f>
        <v>0</v>
      </c>
      <c r="BX4" s="13">
        <f>+IF('Division 2'!H4="","",'Division 2'!$G$2)</f>
        <v>0</v>
      </c>
      <c r="BY4" s="13">
        <f>+IF('Division 2'!I4="","",'Division 2'!$B4)</f>
        <v>0</v>
      </c>
      <c r="BZ4" s="13">
        <f>+IF('Division 2'!J4="","",'Division 2'!$I$2)</f>
        <v>0</v>
      </c>
      <c r="CA4" s="13">
        <f>+IF('Division 2'!K4="","",'Division 2'!$B4)</f>
        <v>0</v>
      </c>
      <c r="CB4" s="13">
        <f>+IF('Division 2'!L4="","",'Division 2'!$K$2)</f>
        <v>0</v>
      </c>
      <c r="CC4" s="13">
        <f>+IF('Division 2'!M4="","",'Division 2'!$B4)</f>
        <v>0</v>
      </c>
      <c r="CD4" s="13">
        <f>+IF('Division 2'!N4="","",'Division 2'!$M$2)</f>
        <v>0</v>
      </c>
      <c r="CE4" s="13">
        <f>+IF('Division 2'!O4="","",'Division 2'!$B4)</f>
        <v>0</v>
      </c>
      <c r="CF4" s="13">
        <f>+IF('Division 2'!P4="","",'Division 2'!$O$2)</f>
        <v>0</v>
      </c>
      <c r="CG4" s="13">
        <f>+IF('Division 2'!Q4="","",'Division 2'!$B4)</f>
        <v>0</v>
      </c>
      <c r="CH4" s="13">
        <f>+IF('Division 2'!R4="","",'Division 2'!$Q$2)</f>
        <v>0</v>
      </c>
      <c r="CL4" s="27"/>
    </row>
    <row r="5" spans="1:91" ht="19.5" customHeight="1">
      <c r="A5" s="16"/>
      <c r="B5" s="79" t="s">
        <v>33</v>
      </c>
      <c r="C5" s="19">
        <v>6</v>
      </c>
      <c r="D5" s="20">
        <f>+IF('Division 2'!C5="","",9-'Division 2'!C5)</f>
        <v>3</v>
      </c>
      <c r="E5" s="19">
        <v>3</v>
      </c>
      <c r="F5" s="20">
        <f>+IF('Division 2'!E5="","",9-'Division 2'!E5)</f>
        <v>6</v>
      </c>
      <c r="G5" s="18"/>
      <c r="H5" s="18"/>
      <c r="I5" s="19">
        <v>4</v>
      </c>
      <c r="J5" s="20">
        <f>+IF('Division 2'!I5="","",9-'Division 2'!I5)</f>
        <v>5</v>
      </c>
      <c r="K5" s="19">
        <v>1</v>
      </c>
      <c r="L5" s="20">
        <f>+IF('Division 2'!K5="","",9-'Division 2'!K5)</f>
        <v>8</v>
      </c>
      <c r="M5" s="19">
        <v>7</v>
      </c>
      <c r="N5" s="20">
        <f>+IF('Division 2'!M5="","",9-'Division 2'!M5)</f>
        <v>2</v>
      </c>
      <c r="O5" s="19">
        <v>4</v>
      </c>
      <c r="P5" s="20">
        <f>+IF('Division 2'!O5="","",9-'Division 2'!O5)</f>
        <v>5</v>
      </c>
      <c r="Q5" s="19">
        <v>6</v>
      </c>
      <c r="R5" s="20">
        <f>+IF('Division 2'!Q5="","",9-'Division 2'!Q5)</f>
        <v>3</v>
      </c>
      <c r="S5" s="21"/>
      <c r="T5" s="21"/>
      <c r="U5" s="21"/>
      <c r="V5" s="12">
        <f>+'Division 2'!B5</f>
        <v>0</v>
      </c>
      <c r="W5" s="13">
        <f>COUNTIF('Division 2'!$BS$3:$CH$10,'Division 2'!V5)</f>
        <v>14</v>
      </c>
      <c r="X5" s="13">
        <f>COUNTIF('Division 2'!$BA$3:$BO$10,'Division 2'!V5)</f>
        <v>6</v>
      </c>
      <c r="Y5" s="13">
        <f>+'Division 2'!W5-'Division 2'!X5</f>
        <v>8</v>
      </c>
      <c r="Z5" s="13">
        <f>+'Division 2'!X5*2</f>
        <v>12</v>
      </c>
      <c r="AA5" s="22">
        <f>+('Division 2'!C5+'Division 2'!E5+'Division 2'!G5+'Division 2'!I5+'Division 2'!K5+'Division 2'!M5+'Division 2'!O5+'Division 2'!Q5)+SUM('Division 2'!H3:H10)</f>
        <v>62</v>
      </c>
      <c r="AB5" s="23">
        <f>+'Division 2'!Z5+'Division 2'!AA5</f>
        <v>74</v>
      </c>
      <c r="AC5" s="24">
        <f>+'Division 2'!AB5+'Division 2'!X5/100+0.0003</f>
        <v>74.0603</v>
      </c>
      <c r="AD5">
        <f>RANK('Division 2'!AC5,'Division 2'!$AC$3:$AC$10,0)</f>
        <v>6</v>
      </c>
      <c r="AH5" s="13">
        <f>+IF('Division 2'!C5&gt;4,'Division 2'!$B5,'Division 2'!C$2)</f>
        <v>0</v>
      </c>
      <c r="AI5" s="13"/>
      <c r="AJ5" s="13">
        <f>+IF('Division 2'!E5&gt;4,'Division 2'!$B5,'Division 2'!E$2)</f>
        <v>0</v>
      </c>
      <c r="AK5" s="13"/>
      <c r="AL5" s="13">
        <f>+IF('Division 2'!G5&gt;4,'Division 2'!$B5,'Division 2'!G$2)</f>
        <v>0</v>
      </c>
      <c r="AM5" s="13"/>
      <c r="AN5" s="13">
        <f>+IF('Division 2'!I5&gt;4,'Division 2'!$B5,'Division 2'!I$2)</f>
        <v>0</v>
      </c>
      <c r="AO5" s="13"/>
      <c r="AP5" s="13">
        <f>+IF('Division 2'!K5&gt;4,'Division 2'!$B5,'Division 2'!K$2)</f>
        <v>0</v>
      </c>
      <c r="AQ5" s="13"/>
      <c r="AR5" s="13">
        <f>+IF('Division 2'!M5&gt;4,'Division 2'!$B5,'Division 2'!M$2)</f>
        <v>0</v>
      </c>
      <c r="AS5" s="13"/>
      <c r="AT5" s="13">
        <f>+IF('Division 2'!O5&gt;4,'Division 2'!$B5,'Division 2'!O$2)</f>
        <v>0</v>
      </c>
      <c r="AU5" s="13"/>
      <c r="AV5" s="13">
        <f>+IF('Division 2'!Q5&gt;4,'Division 2'!$B5,'Division 2'!Q$2)</f>
        <v>0</v>
      </c>
      <c r="AW5" s="2"/>
      <c r="AX5" s="2"/>
      <c r="AY5" s="2"/>
      <c r="AZ5" s="2"/>
      <c r="BA5" s="13">
        <f>IF('Division 2'!C5="","",'Division 2'!AH5)</f>
        <v>0</v>
      </c>
      <c r="BB5" s="13"/>
      <c r="BC5" s="13">
        <f>IF('Division 2'!E5="","",'Division 2'!AJ5)</f>
        <v>0</v>
      </c>
      <c r="BD5" s="13"/>
      <c r="BE5" s="13">
        <f>IF('Division 2'!G5="","",'Division 2'!AL5)</f>
        <v>0</v>
      </c>
      <c r="BF5" s="13"/>
      <c r="BG5" s="13">
        <f>IF('Division 2'!I5="","",'Division 2'!AN5)</f>
        <v>0</v>
      </c>
      <c r="BH5" s="13"/>
      <c r="BI5" s="13">
        <f>IF('Division 2'!K5="","",'Division 2'!AP5)</f>
        <v>0</v>
      </c>
      <c r="BJ5" s="13"/>
      <c r="BK5" s="13">
        <f>IF('Division 2'!M5="","",'Division 2'!AR5)</f>
        <v>0</v>
      </c>
      <c r="BL5" s="13"/>
      <c r="BM5" s="13">
        <f>IF('Division 2'!O5="","",'Division 2'!AT5)</f>
        <v>0</v>
      </c>
      <c r="BN5" s="13"/>
      <c r="BO5" s="13">
        <f>IF('Division 2'!Q5="","",'Division 2'!AV5)</f>
        <v>0</v>
      </c>
      <c r="BQ5" s="2"/>
      <c r="BS5" s="13">
        <f>+IF('Division 2'!C5="","",'Division 2'!$B5)</f>
        <v>0</v>
      </c>
      <c r="BT5" s="13">
        <f>+IF('Division 2'!D5="","",'Division 2'!$C$2)</f>
        <v>0</v>
      </c>
      <c r="BU5" s="13">
        <f>+IF('Division 2'!E5="","",'Division 2'!$B5)</f>
        <v>0</v>
      </c>
      <c r="BV5" s="13">
        <f>+IF('Division 2'!F5="","",'Division 2'!$E$2)</f>
        <v>0</v>
      </c>
      <c r="BW5" s="13">
        <f>+IF('Division 2'!G5="","",'Division 2'!$B5)</f>
        <v>0</v>
      </c>
      <c r="BX5" s="13">
        <f>+IF('Division 2'!H5="","",'Division 2'!$G$2)</f>
        <v>0</v>
      </c>
      <c r="BY5" s="13">
        <f>+IF('Division 2'!I5="","",'Division 2'!$B5)</f>
        <v>0</v>
      </c>
      <c r="BZ5" s="13">
        <f>+IF('Division 2'!J5="","",'Division 2'!$I$2)</f>
        <v>0</v>
      </c>
      <c r="CA5" s="13">
        <f>+IF('Division 2'!K5="","",'Division 2'!$B5)</f>
        <v>0</v>
      </c>
      <c r="CB5" s="13">
        <f>+IF('Division 2'!L5="","",'Division 2'!$K$2)</f>
        <v>0</v>
      </c>
      <c r="CC5" s="13">
        <f>+IF('Division 2'!M5="","",'Division 2'!$B5)</f>
        <v>0</v>
      </c>
      <c r="CD5" s="13">
        <f>+IF('Division 2'!N5="","",'Division 2'!$M$2)</f>
        <v>0</v>
      </c>
      <c r="CE5" s="13">
        <f>+IF('Division 2'!O5="","",'Division 2'!$B5)</f>
        <v>0</v>
      </c>
      <c r="CF5" s="13">
        <f>+IF('Division 2'!P5="","",'Division 2'!$O$2)</f>
        <v>0</v>
      </c>
      <c r="CG5" s="13">
        <f>+IF('Division 2'!Q5="","",'Division 2'!$B5)</f>
        <v>0</v>
      </c>
      <c r="CH5" s="13">
        <f>+IF('Division 2'!R5="","",'Division 2'!$Q$2)</f>
        <v>0</v>
      </c>
      <c r="CL5" s="80"/>
      <c r="CM5" s="15"/>
    </row>
    <row r="6" spans="1:90" ht="19.5" customHeight="1">
      <c r="A6" s="16"/>
      <c r="B6" s="79" t="s">
        <v>34</v>
      </c>
      <c r="C6" s="19">
        <v>4</v>
      </c>
      <c r="D6" s="20">
        <f>+IF('Division 2'!C6="","",9-'Division 2'!C6)</f>
        <v>5</v>
      </c>
      <c r="E6" s="19">
        <v>3</v>
      </c>
      <c r="F6" s="20">
        <f>+IF('Division 2'!E6="","",9-'Division 2'!E6)</f>
        <v>6</v>
      </c>
      <c r="G6" s="19">
        <v>5</v>
      </c>
      <c r="H6" s="20">
        <f>+IF('Division 2'!G6="","",9-'Division 2'!G6)</f>
        <v>4</v>
      </c>
      <c r="I6" s="18"/>
      <c r="J6" s="18"/>
      <c r="K6" s="19">
        <v>7</v>
      </c>
      <c r="L6" s="20">
        <f>+IF('Division 2'!K6="","",9-'Division 2'!K6)</f>
        <v>2</v>
      </c>
      <c r="M6" s="19">
        <v>7</v>
      </c>
      <c r="N6" s="20">
        <f>+IF('Division 2'!M6="","",9-'Division 2'!M6)</f>
        <v>2</v>
      </c>
      <c r="O6" s="19">
        <v>4</v>
      </c>
      <c r="P6" s="20">
        <f>+IF('Division 2'!O6="","",9-'Division 2'!O6)</f>
        <v>5</v>
      </c>
      <c r="Q6" s="19">
        <v>5</v>
      </c>
      <c r="R6" s="20">
        <f>+IF('Division 2'!Q6="","",9-'Division 2'!Q6)</f>
        <v>4</v>
      </c>
      <c r="S6" s="21"/>
      <c r="T6" s="21"/>
      <c r="U6" s="21"/>
      <c r="V6" s="12">
        <f>+'Division 2'!B6</f>
        <v>0</v>
      </c>
      <c r="W6" s="13">
        <f>COUNTIF('Division 2'!$BS$3:$CH$10,'Division 2'!V6)</f>
        <v>14</v>
      </c>
      <c r="X6" s="13">
        <f>COUNTIF('Division 2'!$BA$3:$BO$10,'Division 2'!V6)</f>
        <v>8</v>
      </c>
      <c r="Y6" s="13">
        <f>+'Division 2'!W6-'Division 2'!X6</f>
        <v>6</v>
      </c>
      <c r="Z6" s="13">
        <f>+'Division 2'!X6*2</f>
        <v>16</v>
      </c>
      <c r="AA6" s="22">
        <f>+('Division 2'!C6+'Division 2'!E6+'Division 2'!G6+'Division 2'!I6+'Division 2'!K6+'Division 2'!M6+'Division 2'!O6+'Division 2'!Q6)+SUM('Division 2'!J3:J10)</f>
        <v>69</v>
      </c>
      <c r="AB6" s="23">
        <f>+'Division 2'!Z6+'Division 2'!AA6</f>
        <v>85</v>
      </c>
      <c r="AC6" s="24">
        <f>+'Division 2'!AB6+'Division 2'!X6/100+0.0004</f>
        <v>85.0804</v>
      </c>
      <c r="AD6">
        <f>RANK('Division 2'!AC6,'Division 2'!$AC$3:$AC$10,0)</f>
        <v>2</v>
      </c>
      <c r="AH6" s="13">
        <f>+IF('Division 2'!C6&gt;4,'Division 2'!$B6,'Division 2'!C$2)</f>
        <v>0</v>
      </c>
      <c r="AI6" s="13"/>
      <c r="AJ6" s="13">
        <f>+IF('Division 2'!E6&gt;4,'Division 2'!$B6,'Division 2'!E$2)</f>
        <v>0</v>
      </c>
      <c r="AK6" s="13"/>
      <c r="AL6" s="13">
        <f>+IF('Division 2'!G6&gt;4,'Division 2'!$B6,'Division 2'!G$2)</f>
        <v>0</v>
      </c>
      <c r="AM6" s="13"/>
      <c r="AN6" s="13">
        <f>+IF('Division 2'!I6&gt;4,'Division 2'!$B6,'Division 2'!I$2)</f>
        <v>0</v>
      </c>
      <c r="AO6" s="13"/>
      <c r="AP6" s="13">
        <f>+IF('Division 2'!K6&gt;4,'Division 2'!$B6,'Division 2'!K$2)</f>
        <v>0</v>
      </c>
      <c r="AQ6" s="13"/>
      <c r="AR6" s="13">
        <f>+IF('Division 2'!M6&gt;4,'Division 2'!$B6,'Division 2'!M$2)</f>
        <v>0</v>
      </c>
      <c r="AS6" s="13"/>
      <c r="AT6" s="13">
        <f>+IF('Division 2'!O6&gt;4,'Division 2'!$B6,'Division 2'!O$2)</f>
        <v>0</v>
      </c>
      <c r="AU6" s="13"/>
      <c r="AV6" s="13">
        <f>+IF('Division 2'!Q6&gt;4,'Division 2'!$B6,'Division 2'!Q$2)</f>
        <v>0</v>
      </c>
      <c r="AW6" s="2"/>
      <c r="AX6" s="2"/>
      <c r="AY6" s="2"/>
      <c r="AZ6" s="2"/>
      <c r="BA6" s="13">
        <f>IF('Division 2'!C6="","",'Division 2'!AH6)</f>
        <v>0</v>
      </c>
      <c r="BB6" s="13"/>
      <c r="BC6" s="13">
        <f>IF('Division 2'!E6="","",'Division 2'!AJ6)</f>
        <v>0</v>
      </c>
      <c r="BD6" s="13"/>
      <c r="BE6" s="13">
        <f>IF('Division 2'!G6="","",'Division 2'!AL6)</f>
        <v>0</v>
      </c>
      <c r="BF6" s="13"/>
      <c r="BG6" s="13">
        <f>IF('Division 2'!I6="","",'Division 2'!AN6)</f>
        <v>0</v>
      </c>
      <c r="BH6" s="13"/>
      <c r="BI6" s="13">
        <f>IF('Division 2'!K6="","",'Division 2'!AP6)</f>
        <v>0</v>
      </c>
      <c r="BJ6" s="13"/>
      <c r="BK6" s="13">
        <f>IF('Division 2'!M6="","",'Division 2'!AR6)</f>
        <v>0</v>
      </c>
      <c r="BL6" s="13"/>
      <c r="BM6" s="13">
        <f>IF('Division 2'!O6="","",'Division 2'!AT6)</f>
        <v>0</v>
      </c>
      <c r="BN6" s="13"/>
      <c r="BO6" s="13">
        <f>IF('Division 2'!Q6="","",'Division 2'!AV6)</f>
        <v>0</v>
      </c>
      <c r="BQ6" s="2"/>
      <c r="BS6" s="13">
        <f>+IF('Division 2'!C6="","",'Division 2'!$B6)</f>
        <v>0</v>
      </c>
      <c r="BT6" s="13">
        <f>+IF('Division 2'!D6="","",'Division 2'!$C$2)</f>
        <v>0</v>
      </c>
      <c r="BU6" s="13">
        <f>+IF('Division 2'!E6="","",'Division 2'!$B6)</f>
        <v>0</v>
      </c>
      <c r="BV6" s="13">
        <f>+IF('Division 2'!F6="","",'Division 2'!$E$2)</f>
        <v>0</v>
      </c>
      <c r="BW6" s="13">
        <f>+IF('Division 2'!G6="","",'Division 2'!$B6)</f>
        <v>0</v>
      </c>
      <c r="BX6" s="13">
        <f>+IF('Division 2'!H6="","",'Division 2'!$G$2)</f>
        <v>0</v>
      </c>
      <c r="BY6" s="13">
        <f>+IF('Division 2'!I6="","",'Division 2'!$B6)</f>
        <v>0</v>
      </c>
      <c r="BZ6" s="13">
        <f>+IF('Division 2'!J6="","",'Division 2'!$I$2)</f>
        <v>0</v>
      </c>
      <c r="CA6" s="13">
        <f>+IF('Division 2'!K6="","",'Division 2'!$B6)</f>
        <v>0</v>
      </c>
      <c r="CB6" s="13">
        <f>+IF('Division 2'!L6="","",'Division 2'!$K$2)</f>
        <v>0</v>
      </c>
      <c r="CC6" s="13">
        <f>+IF('Division 2'!M6="","",'Division 2'!$B6)</f>
        <v>0</v>
      </c>
      <c r="CD6" s="13">
        <f>+IF('Division 2'!N6="","",'Division 2'!$M$2)</f>
        <v>0</v>
      </c>
      <c r="CE6" s="13">
        <f>+IF('Division 2'!O6="","",'Division 2'!$B6)</f>
        <v>0</v>
      </c>
      <c r="CF6" s="13">
        <f>+IF('Division 2'!P6="","",'Division 2'!$O$2)</f>
        <v>0</v>
      </c>
      <c r="CG6" s="13">
        <f>+IF('Division 2'!Q6="","",'Division 2'!$B6)</f>
        <v>0</v>
      </c>
      <c r="CH6" s="13">
        <f>+IF('Division 2'!R6="","",'Division 2'!$Q$2)</f>
        <v>0</v>
      </c>
      <c r="CL6" s="80"/>
    </row>
    <row r="7" spans="1:91" ht="19.5" customHeight="1">
      <c r="A7" s="16"/>
      <c r="B7" s="79" t="s">
        <v>35</v>
      </c>
      <c r="C7" s="19">
        <v>6</v>
      </c>
      <c r="D7" s="20">
        <f>+IF('Division 2'!C7="","",9-'Division 2'!C7)</f>
        <v>3</v>
      </c>
      <c r="E7" s="19">
        <v>5</v>
      </c>
      <c r="F7" s="20">
        <f>+IF('Division 2'!E7="","",9-'Division 2'!E7)</f>
        <v>4</v>
      </c>
      <c r="G7" s="19">
        <v>5</v>
      </c>
      <c r="H7" s="20">
        <f>+IF('Division 2'!G7="","",9-'Division 2'!G7)</f>
        <v>4</v>
      </c>
      <c r="I7" s="19">
        <v>2</v>
      </c>
      <c r="J7" s="20">
        <f>+IF('Division 2'!I7="","",9-'Division 2'!I7)</f>
        <v>7</v>
      </c>
      <c r="K7" s="30"/>
      <c r="L7" s="31"/>
      <c r="M7" s="19">
        <v>2</v>
      </c>
      <c r="N7" s="20">
        <f>+IF('Division 2'!M7="","",9-'Division 2'!M7)</f>
        <v>7</v>
      </c>
      <c r="O7" s="19">
        <v>5</v>
      </c>
      <c r="P7" s="20">
        <f>+IF('Division 2'!O7="","",9-'Division 2'!O7)</f>
        <v>4</v>
      </c>
      <c r="Q7" s="19">
        <v>2</v>
      </c>
      <c r="R7" s="20">
        <f>+IF('Division 2'!Q7="","",9-'Division 2'!Q7)</f>
        <v>7</v>
      </c>
      <c r="S7" s="21"/>
      <c r="T7" s="21"/>
      <c r="U7" s="21"/>
      <c r="V7" s="12">
        <f>+'Division 2'!B7</f>
        <v>0</v>
      </c>
      <c r="W7" s="13">
        <f>COUNTIF('Division 2'!$BS$3:$CH$10,'Division 2'!V7)</f>
        <v>14</v>
      </c>
      <c r="X7" s="13">
        <f>COUNTIF('Division 2'!$BA$3:$BO$10,'Division 2'!V7)</f>
        <v>8</v>
      </c>
      <c r="Y7" s="13">
        <f>+'Division 2'!W7-'Division 2'!X7</f>
        <v>6</v>
      </c>
      <c r="Z7" s="13">
        <f>+'Division 2'!X7*2</f>
        <v>16</v>
      </c>
      <c r="AA7" s="22">
        <f>+('Division 2'!C7+'Division 2'!E7+'Division 2'!G7+'Division 2'!I7+'Division 2'!K7+'Division 2'!M7+'Division 2'!O7+'Division 2'!Q7)+SUM('Division 2'!L3:L10)</f>
        <v>59</v>
      </c>
      <c r="AB7" s="23">
        <f>+'Division 2'!Z7+'Division 2'!AA7</f>
        <v>75</v>
      </c>
      <c r="AC7" s="24">
        <f>+'Division 2'!AB7+'Division 2'!X7/100+0.0005</f>
        <v>75.0805</v>
      </c>
      <c r="AD7">
        <f>RANK('Division 2'!AC7,'Division 2'!$AC$3:$AC$10,0)</f>
        <v>5</v>
      </c>
      <c r="AH7" s="13">
        <f>+IF('Division 2'!C7&gt;4,'Division 2'!$B7,'Division 2'!C$2)</f>
        <v>0</v>
      </c>
      <c r="AI7" s="13"/>
      <c r="AJ7" s="13">
        <f>+IF('Division 2'!E7&gt;4,'Division 2'!$B7,'Division 2'!E$2)</f>
        <v>0</v>
      </c>
      <c r="AK7" s="13"/>
      <c r="AL7" s="13">
        <f>+IF('Division 2'!G7&gt;4,'Division 2'!$B7,'Division 2'!G$2)</f>
        <v>0</v>
      </c>
      <c r="AM7" s="13"/>
      <c r="AN7" s="13">
        <f>+IF('Division 2'!I7&gt;4,'Division 2'!$B7,'Division 2'!I$2)</f>
        <v>0</v>
      </c>
      <c r="AO7" s="13"/>
      <c r="AP7" s="13">
        <f>+IF('Division 2'!K7&gt;4,'Division 2'!$B7,'Division 2'!K$2)</f>
        <v>0</v>
      </c>
      <c r="AQ7" s="13"/>
      <c r="AR7" s="13">
        <f>+IF('Division 2'!M7&gt;4,'Division 2'!$B7,'Division 2'!M$2)</f>
        <v>0</v>
      </c>
      <c r="AS7" s="13"/>
      <c r="AT7" s="13">
        <f>+IF('Division 2'!O7&gt;4,'Division 2'!$B7,'Division 2'!O$2)</f>
        <v>0</v>
      </c>
      <c r="AU7" s="13"/>
      <c r="AV7" s="13">
        <f>+IF('Division 2'!Q7&gt;4,'Division 2'!$B7,'Division 2'!Q$2)</f>
        <v>0</v>
      </c>
      <c r="AW7" s="2"/>
      <c r="AX7" s="2"/>
      <c r="AY7" s="2"/>
      <c r="AZ7" s="2"/>
      <c r="BA7" s="13">
        <f>IF('Division 2'!C7="","",'Division 2'!AH7)</f>
        <v>0</v>
      </c>
      <c r="BB7" s="13"/>
      <c r="BC7" s="13">
        <f>IF('Division 2'!E7="","",'Division 2'!AJ7)</f>
        <v>0</v>
      </c>
      <c r="BD7" s="13"/>
      <c r="BE7" s="13">
        <f>IF('Division 2'!G7="","",'Division 2'!AL7)</f>
        <v>0</v>
      </c>
      <c r="BF7" s="13"/>
      <c r="BG7" s="13">
        <f>IF('Division 2'!I7="","",'Division 2'!AN7)</f>
        <v>0</v>
      </c>
      <c r="BH7" s="13"/>
      <c r="BI7" s="13">
        <f>IF('Division 2'!K7="","",'Division 2'!AP7)</f>
        <v>0</v>
      </c>
      <c r="BJ7" s="13"/>
      <c r="BK7" s="13">
        <f>IF('Division 2'!M7="","",'Division 2'!AR7)</f>
        <v>0</v>
      </c>
      <c r="BL7" s="13"/>
      <c r="BM7" s="13">
        <f>IF('Division 2'!O7="","",'Division 2'!AT7)</f>
        <v>0</v>
      </c>
      <c r="BN7" s="13"/>
      <c r="BO7" s="13">
        <f>IF('Division 2'!Q7="","",'Division 2'!AV7)</f>
        <v>0</v>
      </c>
      <c r="BQ7" s="2"/>
      <c r="BS7" s="13">
        <f>+IF('Division 2'!C7="","",'Division 2'!$B7)</f>
        <v>0</v>
      </c>
      <c r="BT7" s="13">
        <f>+IF('Division 2'!D7="","",'Division 2'!$C$2)</f>
        <v>0</v>
      </c>
      <c r="BU7" s="13">
        <f>+IF('Division 2'!E7="","",'Division 2'!$B7)</f>
        <v>0</v>
      </c>
      <c r="BV7" s="13">
        <f>+IF('Division 2'!F7="","",'Division 2'!$E$2)</f>
        <v>0</v>
      </c>
      <c r="BW7" s="13">
        <f>+IF('Division 2'!G7="","",'Division 2'!$B7)</f>
        <v>0</v>
      </c>
      <c r="BX7" s="13">
        <f>+IF('Division 2'!H7="","",'Division 2'!$G$2)</f>
        <v>0</v>
      </c>
      <c r="BY7" s="13">
        <f>+IF('Division 2'!I7="","",'Division 2'!$B7)</f>
        <v>0</v>
      </c>
      <c r="BZ7" s="13">
        <f>+IF('Division 2'!J7="","",'Division 2'!$I$2)</f>
        <v>0</v>
      </c>
      <c r="CA7" s="13">
        <f>+IF('Division 2'!K7="","",'Division 2'!$B7)</f>
        <v>0</v>
      </c>
      <c r="CB7" s="13">
        <f>+IF('Division 2'!L7="","",'Division 2'!$K$2)</f>
        <v>0</v>
      </c>
      <c r="CC7" s="13">
        <f>+IF('Division 2'!M7="","",'Division 2'!$B7)</f>
        <v>0</v>
      </c>
      <c r="CD7" s="13">
        <f>+IF('Division 2'!N7="","",'Division 2'!$M$2)</f>
        <v>0</v>
      </c>
      <c r="CE7" s="13">
        <f>+IF('Division 2'!O7="","",'Division 2'!$B7)</f>
        <v>0</v>
      </c>
      <c r="CF7" s="13">
        <f>+IF('Division 2'!P7="","",'Division 2'!$O$2)</f>
        <v>0</v>
      </c>
      <c r="CG7" s="13">
        <f>+IF('Division 2'!Q7="","",'Division 2'!$B7)</f>
        <v>0</v>
      </c>
      <c r="CH7" s="13">
        <f>+IF('Division 2'!R7="","",'Division 2'!$Q$2)</f>
        <v>0</v>
      </c>
      <c r="CL7" s="29"/>
      <c r="CM7" s="25"/>
    </row>
    <row r="8" spans="1:91" ht="19.5" customHeight="1">
      <c r="A8" s="16"/>
      <c r="B8" s="79" t="s">
        <v>36</v>
      </c>
      <c r="C8" s="19">
        <v>5</v>
      </c>
      <c r="D8" s="20">
        <f>+IF('Division 2'!C8="","",9-'Division 2'!C8)</f>
        <v>4</v>
      </c>
      <c r="E8" s="19">
        <v>7</v>
      </c>
      <c r="F8" s="20">
        <f>+IF('Division 2'!E8="","",9-'Division 2'!E8)</f>
        <v>2</v>
      </c>
      <c r="G8" s="19">
        <v>3</v>
      </c>
      <c r="H8" s="20">
        <f>+IF('Division 2'!G8="","",9-'Division 2'!G8)</f>
        <v>6</v>
      </c>
      <c r="I8" s="19">
        <v>4</v>
      </c>
      <c r="J8" s="20">
        <f>+IF('Division 2'!I8="","",9-'Division 2'!I8)</f>
        <v>5</v>
      </c>
      <c r="K8" s="32">
        <v>5</v>
      </c>
      <c r="L8" s="20">
        <f>+IF('Division 2'!K8="","",9-'Division 2'!K8)</f>
        <v>4</v>
      </c>
      <c r="M8" s="33"/>
      <c r="N8" s="33"/>
      <c r="O8" s="19">
        <v>4</v>
      </c>
      <c r="P8" s="20">
        <f>+IF('Division 2'!O8="","",9-'Division 2'!O8)</f>
        <v>5</v>
      </c>
      <c r="Q8" s="19">
        <v>1</v>
      </c>
      <c r="R8" s="20">
        <f>+IF('Division 2'!Q8="","",9-'Division 2'!Q8)</f>
        <v>8</v>
      </c>
      <c r="S8" s="21"/>
      <c r="T8" s="21"/>
      <c r="U8" s="21"/>
      <c r="V8" s="12">
        <f>+'Division 2'!B8</f>
        <v>0</v>
      </c>
      <c r="W8" s="13">
        <f>COUNTIF('Division 2'!$BS$3:$CH$10,'Division 2'!V8)</f>
        <v>14</v>
      </c>
      <c r="X8" s="13">
        <f>COUNTIF('Division 2'!$BA$3:$BO$10,'Division 2'!V8)</f>
        <v>5</v>
      </c>
      <c r="Y8" s="13">
        <f>+'Division 2'!W8-'Division 2'!X8</f>
        <v>9</v>
      </c>
      <c r="Z8" s="13">
        <f>+'Division 2'!X8*2</f>
        <v>10</v>
      </c>
      <c r="AA8" s="22">
        <f>+('Division 2'!C8+'Division 2'!E8+'Division 2'!G8+'Division 2'!I8+'Division 2'!K8+'Division 2'!M8+'Division 2'!O8+'Division 2'!Q8)+SUM('Division 2'!N3:N10)</f>
        <v>55</v>
      </c>
      <c r="AB8" s="23">
        <f>+'Division 2'!Z8+'Division 2'!AA8</f>
        <v>65</v>
      </c>
      <c r="AC8" s="24">
        <f>+'Division 2'!AB8+'Division 2'!X8/100+0.0006</f>
        <v>65.0506</v>
      </c>
      <c r="AD8">
        <f>RANK('Division 2'!AC8,'Division 2'!$AC$3:$AC$10,0)</f>
        <v>8</v>
      </c>
      <c r="AH8" s="13">
        <f>+IF('Division 2'!C8&gt;4,'Division 2'!$B8,'Division 2'!C$2)</f>
        <v>0</v>
      </c>
      <c r="AI8" s="13"/>
      <c r="AJ8" s="13">
        <f>+IF('Division 2'!E8&gt;4,'Division 2'!$B8,'Division 2'!E$2)</f>
        <v>0</v>
      </c>
      <c r="AK8" s="13"/>
      <c r="AL8" s="13">
        <f>+IF('Division 2'!G8&gt;4,'Division 2'!$B8,'Division 2'!G$2)</f>
        <v>0</v>
      </c>
      <c r="AM8" s="13"/>
      <c r="AN8" s="13">
        <f>+IF('Division 2'!I8&gt;4,'Division 2'!$B8,'Division 2'!I$2)</f>
        <v>0</v>
      </c>
      <c r="AO8" s="13"/>
      <c r="AP8" s="13">
        <f>+IF('Division 2'!K8&gt;4,'Division 2'!$B8,'Division 2'!K$2)</f>
        <v>0</v>
      </c>
      <c r="AQ8" s="13"/>
      <c r="AR8" s="13">
        <f>+IF('Division 2'!M8&gt;4,'Division 2'!$B8,'Division 2'!M$2)</f>
        <v>0</v>
      </c>
      <c r="AS8" s="13"/>
      <c r="AT8" s="13">
        <f>+IF('Division 2'!O8&gt;4,'Division 2'!$B8,'Division 2'!O$2)</f>
        <v>0</v>
      </c>
      <c r="AU8" s="13"/>
      <c r="AV8" s="13">
        <f>+IF('Division 2'!Q8&gt;4,'Division 2'!$B8,'Division 2'!Q$2)</f>
        <v>0</v>
      </c>
      <c r="AW8" s="2"/>
      <c r="AX8" s="2"/>
      <c r="AY8" s="2"/>
      <c r="AZ8" s="2"/>
      <c r="BA8" s="13">
        <f>IF('Division 2'!C8="","",'Division 2'!AH8)</f>
        <v>0</v>
      </c>
      <c r="BB8" s="13"/>
      <c r="BC8" s="34">
        <f>IF('Division 2'!E8="","",'Division 2'!AJ8)</f>
        <v>0</v>
      </c>
      <c r="BD8" s="13"/>
      <c r="BE8" s="34">
        <f>IF('Division 2'!G8="","",'Division 2'!AL8)</f>
        <v>0</v>
      </c>
      <c r="BF8" s="13"/>
      <c r="BG8" s="34">
        <f>IF('Division 2'!I8="","",'Division 2'!AN8)</f>
        <v>0</v>
      </c>
      <c r="BH8" s="13"/>
      <c r="BI8" s="13">
        <f>IF('Division 2'!K8="","",'Division 2'!AP8)</f>
        <v>0</v>
      </c>
      <c r="BJ8" s="13"/>
      <c r="BK8" s="13">
        <f>IF('Division 2'!M8="","",'Division 2'!AR8)</f>
        <v>0</v>
      </c>
      <c r="BL8" s="13"/>
      <c r="BM8" s="34">
        <f>IF('Division 2'!O8="","",'Division 2'!AT8)</f>
        <v>0</v>
      </c>
      <c r="BN8" s="13"/>
      <c r="BO8" s="34">
        <f>IF('Division 2'!Q8="","",'Division 2'!AV8)</f>
        <v>0</v>
      </c>
      <c r="BQ8" s="2"/>
      <c r="BS8" s="13">
        <f>+IF('Division 2'!C8="","",'Division 2'!$B8)</f>
        <v>0</v>
      </c>
      <c r="BT8" s="13">
        <f>+IF('Division 2'!D8="","",'Division 2'!$C$2)</f>
        <v>0</v>
      </c>
      <c r="BU8" s="13">
        <f>+IF('Division 2'!E8="","",'Division 2'!$B8)</f>
        <v>0</v>
      </c>
      <c r="BV8" s="13">
        <f>+IF('Division 2'!F8="","",'Division 2'!$E$2)</f>
        <v>0</v>
      </c>
      <c r="BW8" s="13">
        <f>+IF('Division 2'!G8="","",'Division 2'!$B8)</f>
        <v>0</v>
      </c>
      <c r="BX8" s="13">
        <f>+IF('Division 2'!H8="","",'Division 2'!$G$2)</f>
        <v>0</v>
      </c>
      <c r="BY8" s="13">
        <f>+IF('Division 2'!I8="","",'Division 2'!$B8)</f>
        <v>0</v>
      </c>
      <c r="BZ8" s="13">
        <f>+IF('Division 2'!J8="","",'Division 2'!$I$2)</f>
        <v>0</v>
      </c>
      <c r="CA8" s="13">
        <f>+IF('Division 2'!K8="","",'Division 2'!$B8)</f>
        <v>0</v>
      </c>
      <c r="CB8" s="13">
        <f>+IF('Division 2'!L8="","",'Division 2'!$K$2)</f>
        <v>0</v>
      </c>
      <c r="CC8" s="13">
        <f>+IF('Division 2'!M8="","",'Division 2'!$B8)</f>
        <v>0</v>
      </c>
      <c r="CD8" s="13">
        <f>+IF('Division 2'!N8="","",'Division 2'!$M$2)</f>
        <v>0</v>
      </c>
      <c r="CE8" s="13">
        <f>+IF('Division 2'!O8="","",'Division 2'!$B8)</f>
        <v>0</v>
      </c>
      <c r="CF8" s="13">
        <f>+IF('Division 2'!P8="","",'Division 2'!$O$2)</f>
        <v>0</v>
      </c>
      <c r="CG8" s="13">
        <f>+IF('Division 2'!Q8="","",'Division 2'!$B8)</f>
        <v>0</v>
      </c>
      <c r="CH8" s="13">
        <f>+IF('Division 2'!R8="","",'Division 2'!$Q$2)</f>
        <v>0</v>
      </c>
      <c r="CL8" s="81"/>
      <c r="CM8" s="25"/>
    </row>
    <row r="9" spans="1:91" ht="19.5" customHeight="1">
      <c r="A9" s="16"/>
      <c r="B9" s="79" t="s">
        <v>37</v>
      </c>
      <c r="C9" s="19">
        <v>2</v>
      </c>
      <c r="D9" s="20">
        <f>+IF('Division 2'!C9="","",9-'Division 2'!C9)</f>
        <v>7</v>
      </c>
      <c r="E9" s="19">
        <v>6</v>
      </c>
      <c r="F9" s="20">
        <f>+IF('Division 2'!E9="","",9-'Division 2'!E9)</f>
        <v>3</v>
      </c>
      <c r="G9" s="19">
        <v>4</v>
      </c>
      <c r="H9" s="20">
        <f>+IF('Division 2'!G9="","",9-'Division 2'!G9)</f>
        <v>5</v>
      </c>
      <c r="I9" s="19">
        <v>4</v>
      </c>
      <c r="J9" s="20">
        <f>+IF('Division 2'!I9="","",9-'Division 2'!I9)</f>
        <v>5</v>
      </c>
      <c r="K9" s="35">
        <v>3</v>
      </c>
      <c r="L9" s="20">
        <f>+IF('Division 2'!K9="","",9-'Division 2'!K9)</f>
        <v>6</v>
      </c>
      <c r="M9" s="36">
        <v>6</v>
      </c>
      <c r="N9" s="20">
        <f>+IF('Division 2'!M9="","",9-'Division 2'!M9)</f>
        <v>3</v>
      </c>
      <c r="O9" s="37"/>
      <c r="P9" s="31"/>
      <c r="Q9" s="38">
        <v>4</v>
      </c>
      <c r="R9" s="39">
        <f>+IF('Division 2'!Q9="","",9-'Division 2'!Q9)</f>
        <v>5</v>
      </c>
      <c r="S9" s="21"/>
      <c r="T9" s="21"/>
      <c r="U9" s="21"/>
      <c r="V9" s="12">
        <f>+'Division 2'!B9</f>
        <v>0</v>
      </c>
      <c r="W9" s="13">
        <f>COUNTIF('Division 2'!$BS$3:$CH$10,'Division 2'!V9)</f>
        <v>14</v>
      </c>
      <c r="X9" s="13">
        <f>COUNTIF('Division 2'!$BA$3:$BO$10,'Division 2'!V9)</f>
        <v>7</v>
      </c>
      <c r="Y9" s="13">
        <f>+'Division 2'!W9-'Division 2'!X9</f>
        <v>7</v>
      </c>
      <c r="Z9" s="13">
        <f>+'Division 2'!X9*2</f>
        <v>14</v>
      </c>
      <c r="AA9" s="22">
        <f>+('Division 2'!C9+'Division 2'!E9+'Division 2'!G9+'Division 2'!I9+'Division 2'!K9+'Division 2'!M9+'Division 2'!O9+'Division 2'!Q9)+SUM('Division 2'!P3:P10)</f>
        <v>62</v>
      </c>
      <c r="AB9" s="23">
        <f>+'Division 2'!Z9+'Division 2'!AA9</f>
        <v>76</v>
      </c>
      <c r="AC9" s="24">
        <f>+'Division 2'!AB9+'Division 2'!X9/100+0.0007</f>
        <v>76.07069999999999</v>
      </c>
      <c r="AD9">
        <f>RANK('Division 2'!AC9,'Division 2'!$AC$3:$AC$10,0)</f>
        <v>4</v>
      </c>
      <c r="AH9" s="13">
        <f>+IF('Division 2'!C9&gt;4,'Division 2'!$B9,'Division 2'!C$2)</f>
        <v>0</v>
      </c>
      <c r="AI9" s="13"/>
      <c r="AJ9" s="13">
        <f>+IF('Division 2'!E9&gt;4,'Division 2'!$B9,'Division 2'!E$2)</f>
        <v>0</v>
      </c>
      <c r="AK9" s="13"/>
      <c r="AL9" s="13">
        <f>+IF('Division 2'!G9&gt;4,'Division 2'!$B9,'Division 2'!G$2)</f>
        <v>0</v>
      </c>
      <c r="AM9" s="13"/>
      <c r="AN9" s="13">
        <f>+IF('Division 2'!I9&gt;4,'Division 2'!$B9,'Division 2'!I$2)</f>
        <v>0</v>
      </c>
      <c r="AO9" s="13"/>
      <c r="AP9" s="13">
        <f>+IF('Division 2'!K9&gt;4,'Division 2'!$B9,'Division 2'!K$2)</f>
        <v>0</v>
      </c>
      <c r="AQ9" s="13"/>
      <c r="AR9" s="13">
        <f>+IF('Division 2'!M9&gt;4,'Division 2'!$B9,'Division 2'!M$2)</f>
        <v>0</v>
      </c>
      <c r="AS9" s="13"/>
      <c r="AT9" s="13">
        <f>+IF('Division 2'!O9&gt;4,'Division 2'!$B9,'Division 2'!O$2)</f>
        <v>0</v>
      </c>
      <c r="AU9" s="13"/>
      <c r="AV9" s="13">
        <f>+IF('Division 2'!Q9&gt;4,'Division 2'!$B9,'Division 2'!Q$2)</f>
        <v>0</v>
      </c>
      <c r="AW9" s="2"/>
      <c r="AX9" s="2"/>
      <c r="AY9" s="2"/>
      <c r="AZ9" s="2"/>
      <c r="BA9" s="13">
        <f>IF('Division 2'!C9="","",'Division 2'!AH9)</f>
        <v>0</v>
      </c>
      <c r="BB9" s="13"/>
      <c r="BC9" s="13">
        <f>IF('Division 2'!E9="","",'Division 2'!AJ9)</f>
        <v>0</v>
      </c>
      <c r="BD9" s="13"/>
      <c r="BE9" s="13">
        <f>IF('Division 2'!G9="","",'Division 2'!AL9)</f>
        <v>0</v>
      </c>
      <c r="BF9" s="13"/>
      <c r="BG9" s="13">
        <f>IF('Division 2'!I9="","",'Division 2'!AN9)</f>
        <v>0</v>
      </c>
      <c r="BH9" s="13"/>
      <c r="BI9" s="13">
        <f>IF('Division 2'!K9="","",'Division 2'!AP9)</f>
        <v>0</v>
      </c>
      <c r="BJ9" s="13"/>
      <c r="BK9" s="13">
        <f>IF('Division 2'!M9="","",'Division 2'!AR9)</f>
        <v>0</v>
      </c>
      <c r="BL9" s="13"/>
      <c r="BM9" s="34">
        <f>IF('Division 2'!O9="","",'Division 2'!AT9)</f>
        <v>0</v>
      </c>
      <c r="BN9" s="13"/>
      <c r="BO9" s="34">
        <f>IF('Division 2'!Q9="","",'Division 2'!AV9)</f>
        <v>0</v>
      </c>
      <c r="BQ9" s="2"/>
      <c r="BS9" s="13">
        <f>+IF('Division 2'!C9="","",'Division 2'!$B9)</f>
        <v>0</v>
      </c>
      <c r="BT9" s="13">
        <f>+IF('Division 2'!D9="","",'Division 2'!$C$2)</f>
        <v>0</v>
      </c>
      <c r="BU9" s="13">
        <f>+IF('Division 2'!E9="","",'Division 2'!$B9)</f>
        <v>0</v>
      </c>
      <c r="BV9" s="13">
        <f>+IF('Division 2'!F9="","",'Division 2'!$E$2)</f>
        <v>0</v>
      </c>
      <c r="BW9" s="13">
        <f>+IF('Division 2'!G9="","",'Division 2'!$B9)</f>
        <v>0</v>
      </c>
      <c r="BX9" s="13">
        <f>+IF('Division 2'!H9="","",'Division 2'!$G$2)</f>
        <v>0</v>
      </c>
      <c r="BY9" s="13">
        <f>+IF('Division 2'!I9="","",'Division 2'!$B9)</f>
        <v>0</v>
      </c>
      <c r="BZ9" s="13">
        <f>+IF('Division 2'!J9="","",'Division 2'!$I$2)</f>
        <v>0</v>
      </c>
      <c r="CA9" s="13">
        <f>+IF('Division 2'!K9="","",'Division 2'!$B9)</f>
        <v>0</v>
      </c>
      <c r="CB9" s="13">
        <f>+IF('Division 2'!L9="","",'Division 2'!$K$2)</f>
        <v>0</v>
      </c>
      <c r="CC9" s="13">
        <f>+IF('Division 2'!M9="","",'Division 2'!$B9)</f>
        <v>0</v>
      </c>
      <c r="CD9" s="13">
        <f>+IF('Division 2'!N9="","",'Division 2'!$M$2)</f>
        <v>0</v>
      </c>
      <c r="CE9" s="13">
        <f>+IF('Division 2'!O9="","",'Division 2'!$B9)</f>
        <v>0</v>
      </c>
      <c r="CF9" s="13">
        <f>+IF('Division 2'!P9="","",'Division 2'!$O$2)</f>
        <v>0</v>
      </c>
      <c r="CG9" s="13">
        <f>+IF('Division 2'!Q9="","",'Division 2'!$B9)</f>
        <v>0</v>
      </c>
      <c r="CH9" s="13">
        <f>+IF('Division 2'!R9="","",'Division 2'!$Q$2)</f>
        <v>0</v>
      </c>
      <c r="CL9" s="25"/>
      <c r="CM9" s="25"/>
    </row>
    <row r="10" spans="1:91" s="45" customFormat="1" ht="19.5" customHeight="1">
      <c r="A10" s="16"/>
      <c r="B10" s="79" t="s">
        <v>38</v>
      </c>
      <c r="C10" s="19">
        <v>7</v>
      </c>
      <c r="D10" s="20">
        <f>+IF('Division 2'!C10="","",9-'Division 2'!C10)</f>
        <v>2</v>
      </c>
      <c r="E10" s="19">
        <v>4</v>
      </c>
      <c r="F10" s="20">
        <f>+IF('Division 2'!E10="","",9-'Division 2'!E10)</f>
        <v>5</v>
      </c>
      <c r="G10" s="19">
        <v>4</v>
      </c>
      <c r="H10" s="20">
        <f>+IF('Division 2'!G10="","",9-'Division 2'!G10)</f>
        <v>5</v>
      </c>
      <c r="I10" s="19">
        <v>5</v>
      </c>
      <c r="J10" s="20">
        <f>+IF('Division 2'!I10="","",9-'Division 2'!I10)</f>
        <v>4</v>
      </c>
      <c r="K10" s="19">
        <v>4</v>
      </c>
      <c r="L10" s="20">
        <f>+IF('Division 2'!K10="","",9-'Division 2'!K10)</f>
        <v>5</v>
      </c>
      <c r="M10" s="35">
        <v>6</v>
      </c>
      <c r="N10" s="20">
        <f>+IF('Division 2'!M10="","",9-'Division 2'!M10)</f>
        <v>3</v>
      </c>
      <c r="O10" s="41">
        <v>5</v>
      </c>
      <c r="P10" s="20">
        <f>+IF('Division 2'!O10="","",9-'Division 2'!O10)</f>
        <v>4</v>
      </c>
      <c r="Q10" s="42"/>
      <c r="R10" s="43">
        <f>+IF('Division 2'!Q10&gt;0,9-'Division 2'!Q10,"")</f>
        <v>0</v>
      </c>
      <c r="S10" s="21"/>
      <c r="T10" s="21"/>
      <c r="U10" s="21"/>
      <c r="V10" s="12">
        <f>+'Division 2'!B10</f>
        <v>0</v>
      </c>
      <c r="W10" s="13">
        <f>COUNTIF('Division 2'!$BS$3:$CH$10,'Division 2'!V10)</f>
        <v>14</v>
      </c>
      <c r="X10" s="13">
        <f>COUNTIF('Division 2'!$BA$3:$BO$10,'Division 2'!V10)</f>
        <v>8</v>
      </c>
      <c r="Y10" s="13">
        <f>+'Division 2'!W10-'Division 2'!X10</f>
        <v>6</v>
      </c>
      <c r="Z10" s="13">
        <f>+'Division 2'!X10*2</f>
        <v>16</v>
      </c>
      <c r="AA10" s="22">
        <f>+('Division 2'!C10+'Division 2'!E10+'Division 2'!G10+'Division 2'!I10+'Division 2'!K10+'Division 2'!M10+'Division 2'!O10+'Division 2'!Q10)+SUM('Division 2'!R3:R10)</f>
        <v>70</v>
      </c>
      <c r="AB10" s="23">
        <f>+'Division 2'!Z10+'Division 2'!AA10</f>
        <v>86</v>
      </c>
      <c r="AC10" s="24">
        <f>+'Division 2'!AB10+'Division 2'!X10/100+0.0008</f>
        <v>86.0808</v>
      </c>
      <c r="AD10" s="2">
        <f>RANK('Division 2'!AC10,'Division 2'!$AC$3:$AC$10,0)</f>
        <v>1</v>
      </c>
      <c r="AE10" s="2"/>
      <c r="AF10" s="44"/>
      <c r="AG10" s="44"/>
      <c r="AH10" s="13">
        <f>+IF('Division 2'!C10&gt;4,'Division 2'!$B10,'Division 2'!C$2)</f>
        <v>0</v>
      </c>
      <c r="AI10" s="13"/>
      <c r="AJ10" s="13">
        <f>+IF('Division 2'!E10&gt;4,'Division 2'!$B10,'Division 2'!E$2)</f>
        <v>0</v>
      </c>
      <c r="AK10" s="13"/>
      <c r="AL10" s="13">
        <f>+IF('Division 2'!G10&gt;4,'Division 2'!$B10,'Division 2'!G$2)</f>
        <v>0</v>
      </c>
      <c r="AM10" s="13"/>
      <c r="AN10" s="13">
        <f>+IF('Division 2'!I10&gt;4,'Division 2'!$B10,'Division 2'!I$2)</f>
        <v>0</v>
      </c>
      <c r="AO10" s="13"/>
      <c r="AP10" s="13">
        <f>+IF('Division 2'!K10&gt;4,'Division 2'!$B10,'Division 2'!K$2)</f>
        <v>0</v>
      </c>
      <c r="AQ10" s="13"/>
      <c r="AR10" s="13">
        <f>+IF('Division 2'!M10&gt;4,'Division 2'!$B10,'Division 2'!M$2)</f>
        <v>0</v>
      </c>
      <c r="AS10" s="13"/>
      <c r="AT10" s="13">
        <f>+IF('Division 2'!O10&gt;4,'Division 2'!$B10,'Division 2'!O$2)</f>
        <v>0</v>
      </c>
      <c r="AU10" s="13"/>
      <c r="AV10" s="13">
        <f>+IF('Division 2'!Q10&gt;4,'Division 2'!$B10,'Division 2'!Q$2)</f>
        <v>0</v>
      </c>
      <c r="AW10" s="2"/>
      <c r="AX10" s="2"/>
      <c r="AY10" s="2"/>
      <c r="AZ10" s="44"/>
      <c r="BA10" s="13">
        <f>IF('Division 2'!C10="","",'Division 2'!AH10)</f>
        <v>0</v>
      </c>
      <c r="BB10" s="13"/>
      <c r="BC10" s="13">
        <f>IF('Division 2'!E10="","",'Division 2'!AJ10)</f>
        <v>0</v>
      </c>
      <c r="BD10" s="13"/>
      <c r="BE10" s="13">
        <f>IF('Division 2'!G10="","",'Division 2'!AL10)</f>
        <v>0</v>
      </c>
      <c r="BF10" s="13"/>
      <c r="BG10" s="13">
        <f>IF('Division 2'!I10="","",'Division 2'!AN10)</f>
        <v>0</v>
      </c>
      <c r="BH10" s="13"/>
      <c r="BI10" s="13">
        <f>IF('Division 2'!K10="","",'Division 2'!AP10)</f>
        <v>0</v>
      </c>
      <c r="BJ10" s="13"/>
      <c r="BK10" s="13">
        <f>IF('Division 2'!M10="","",'Division 2'!AR10)</f>
        <v>0</v>
      </c>
      <c r="BL10" s="13"/>
      <c r="BM10" s="34">
        <f>IF('Division 2'!O10="","",'Division 2'!AT10)</f>
        <v>0</v>
      </c>
      <c r="BN10" s="13"/>
      <c r="BO10" s="34">
        <f>IF('Division 2'!Q10="","",'Division 2'!AV10)</f>
        <v>0</v>
      </c>
      <c r="BP10" s="2"/>
      <c r="BQ10" s="2"/>
      <c r="BR10" s="44"/>
      <c r="BS10" s="13">
        <f>+IF('Division 2'!C10="","",'Division 2'!$B10)</f>
        <v>0</v>
      </c>
      <c r="BT10" s="13">
        <f>+IF('Division 2'!D10="","",'Division 2'!$C$2)</f>
        <v>0</v>
      </c>
      <c r="BU10" s="13">
        <f>+IF('Division 2'!E10="","",'Division 2'!$B10)</f>
        <v>0</v>
      </c>
      <c r="BV10" s="13">
        <f>+IF('Division 2'!F10="","",'Division 2'!$E$2)</f>
        <v>0</v>
      </c>
      <c r="BW10" s="13">
        <f>+IF('Division 2'!G10="","",'Division 2'!$B10)</f>
        <v>0</v>
      </c>
      <c r="BX10" s="13">
        <f>+IF('Division 2'!H10="","",'Division 2'!$G$2)</f>
        <v>0</v>
      </c>
      <c r="BY10" s="13">
        <f>+IF('Division 2'!I10="","",'Division 2'!$B10)</f>
        <v>0</v>
      </c>
      <c r="BZ10" s="13">
        <f>+IF('Division 2'!J10="","",'Division 2'!$I$2)</f>
        <v>0</v>
      </c>
      <c r="CA10" s="13">
        <f>+IF('Division 2'!K10="","",'Division 2'!$B10)</f>
        <v>0</v>
      </c>
      <c r="CB10" s="13">
        <f>+IF('Division 2'!L10="","",'Division 2'!$K$2)</f>
        <v>0</v>
      </c>
      <c r="CC10" s="13">
        <f>+IF('Division 2'!M10="","",'Division 2'!$B10)</f>
        <v>0</v>
      </c>
      <c r="CD10" s="13">
        <f>+IF('Division 2'!N10="","",'Division 2'!$M$2)</f>
        <v>0</v>
      </c>
      <c r="CE10" s="13">
        <f>+IF('Division 2'!O10="","",'Division 2'!$B10)</f>
        <v>0</v>
      </c>
      <c r="CF10" s="13">
        <f>+IF('Division 2'!P10="","",'Division 2'!$O$2)</f>
        <v>0</v>
      </c>
      <c r="CG10" s="13">
        <f>+IF('Division 2'!Q10="","",'Division 2'!$B10)</f>
        <v>0</v>
      </c>
      <c r="CH10" s="13">
        <f>+IF('Division 2'!R10="","",'Division 2'!$Q$2)</f>
        <v>0</v>
      </c>
      <c r="CI10" s="44"/>
      <c r="CJ10" s="44"/>
      <c r="CL10" s="25"/>
      <c r="CM10" s="25"/>
    </row>
    <row r="11" spans="2:91" s="45" customFormat="1" ht="16.5">
      <c r="B11" s="46"/>
      <c r="S11" s="47"/>
      <c r="T11" s="47"/>
      <c r="U11" s="47"/>
      <c r="AD11"/>
      <c r="AE11"/>
      <c r="BB11">
        <f>IF('Division 2'!C11="","",'Division 2'!AI11)</f>
        <v>0</v>
      </c>
      <c r="BC11"/>
      <c r="BD11">
        <f>IF('Division 2'!E11="","",'Division 2'!AK11)</f>
        <v>0</v>
      </c>
      <c r="BE11"/>
      <c r="BF11">
        <f>IF('Division 2'!G11="","",'Division 2'!AM11)</f>
        <v>0</v>
      </c>
      <c r="BG11"/>
      <c r="BH11">
        <f>IF('Division 2'!I11="","",'Division 2'!AO11)</f>
        <v>0</v>
      </c>
      <c r="BI11"/>
      <c r="BJ11">
        <f>IF('Division 2'!K11="","",'Division 2'!AQ11)</f>
        <v>0</v>
      </c>
      <c r="BK11"/>
      <c r="BL11">
        <f>IF('Division 2'!M11="","",'Division 2'!AS11)</f>
        <v>0</v>
      </c>
      <c r="BM11"/>
      <c r="BN11"/>
      <c r="BO11" s="2"/>
      <c r="BP11" s="2"/>
      <c r="BQ11"/>
      <c r="BR11"/>
      <c r="CL11" s="80"/>
      <c r="CM11" s="25"/>
    </row>
    <row r="12" spans="2:91" s="45" customFormat="1" ht="16.5">
      <c r="B12" s="48" t="s">
        <v>20</v>
      </c>
      <c r="C12" s="6"/>
      <c r="D12" s="6"/>
      <c r="F12" s="49" t="s">
        <v>39</v>
      </c>
      <c r="G12" s="50"/>
      <c r="H12" s="51"/>
      <c r="N12" s="52" t="s">
        <v>22</v>
      </c>
      <c r="O12" s="53"/>
      <c r="P12" s="54"/>
      <c r="Q12" s="47"/>
      <c r="S12" s="47"/>
      <c r="T12" s="47"/>
      <c r="U12" s="47"/>
      <c r="BB12">
        <f>IF('Division 2'!C12="","",'Division 2'!AI12)</f>
        <v>0</v>
      </c>
      <c r="BC12">
        <f>IF('Division 2'!D12="","",'Division 2'!AJ12)</f>
        <v>0</v>
      </c>
      <c r="BD12">
        <f>IF('Division 2'!E12="","",'Division 2'!AK12)</f>
        <v>0</v>
      </c>
      <c r="BE12"/>
      <c r="BF12">
        <f>IF('Division 2'!G12="","",'Division 2'!AM12)</f>
        <v>0</v>
      </c>
      <c r="BG12"/>
      <c r="BH12">
        <f>IF('Division 2'!I12="","",'Division 2'!AO12)</f>
        <v>0</v>
      </c>
      <c r="BI12"/>
      <c r="BJ12">
        <f>IF('Division 2'!K12="","",'Division 2'!AQ12)</f>
        <v>0</v>
      </c>
      <c r="BK12"/>
      <c r="BL12">
        <f>IF('Division 2'!M12="","",'Division 2'!AS12)</f>
        <v>0</v>
      </c>
      <c r="BM12"/>
      <c r="BN12"/>
      <c r="BO12" s="2"/>
      <c r="BP12" s="2"/>
      <c r="BQ12"/>
      <c r="BR12"/>
      <c r="CL12" s="29"/>
      <c r="CM12" s="25"/>
    </row>
    <row r="13" spans="2:91" s="45" customFormat="1" ht="16.5">
      <c r="B13" s="55" t="s">
        <v>23</v>
      </c>
      <c r="C13" s="6"/>
      <c r="D13" s="6"/>
      <c r="N13" s="56">
        <v>42464</v>
      </c>
      <c r="O13" s="56"/>
      <c r="P13" s="56"/>
      <c r="Q13" s="82"/>
      <c r="S13" s="47"/>
      <c r="T13" s="47"/>
      <c r="U13" s="4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IF('Division 2'!C13="","",'Division 2'!AI13)</f>
        <v>0</v>
      </c>
      <c r="BC13">
        <f>IF('Division 2'!D13="","",'Division 2'!AJ13)</f>
        <v>0</v>
      </c>
      <c r="BD13">
        <f>IF('Division 2'!E13="","",'Division 2'!AK13)</f>
        <v>0</v>
      </c>
      <c r="BE13"/>
      <c r="BF13">
        <f>IF('Division 2'!G13="","",'Division 2'!AM13)</f>
        <v>0</v>
      </c>
      <c r="BG13"/>
      <c r="BH13">
        <f>IF('Division 2'!I13="","",'Division 2'!AO13)</f>
        <v>0</v>
      </c>
      <c r="BI13"/>
      <c r="BJ13">
        <f>IF('Division 2'!K13="","",'Division 2'!AQ13)</f>
        <v>0</v>
      </c>
      <c r="BK13"/>
      <c r="BL13">
        <f>IF('Division 2'!M13="","",'Division 2'!AS13)</f>
        <v>0</v>
      </c>
      <c r="BM13"/>
      <c r="BN13"/>
      <c r="BO13" s="2"/>
      <c r="BP13" s="2"/>
      <c r="BQ13"/>
      <c r="BR13"/>
      <c r="CK13" s="83"/>
      <c r="CL13" s="28"/>
      <c r="CM13" s="25"/>
    </row>
    <row r="14" spans="14:91" s="45" customFormat="1" ht="17.25">
      <c r="N14" s="57"/>
      <c r="O14" s="58"/>
      <c r="P14" s="58"/>
      <c r="Q14" s="58"/>
      <c r="R14" s="58"/>
      <c r="S14" s="58"/>
      <c r="T14" s="58"/>
      <c r="U14" s="47"/>
      <c r="V14" s="11">
        <v>1</v>
      </c>
      <c r="W14" s="11">
        <f>IF('Division 2'!$AD$3='Division 2'!$V14,'Division 2'!$V3,"")</f>
        <v>0</v>
      </c>
      <c r="X14" s="11">
        <f>IF('Division 2'!$AD$4='Division 2'!$V14,'Division 2'!$V4,"")</f>
        <v>0</v>
      </c>
      <c r="Y14" s="11">
        <f>IF('Division 2'!$AD$5='Division 2'!$V14,'Division 2'!$V5,"")</f>
        <v>0</v>
      </c>
      <c r="Z14" s="11">
        <f>IF('Division 2'!$AD$6='Division 2'!$V14,'Division 2'!$V6,"")</f>
        <v>0</v>
      </c>
      <c r="AA14" s="11">
        <f>IF('Division 2'!$AD$7='Division 2'!$V14,'Division 2'!$V7,"")</f>
        <v>0</v>
      </c>
      <c r="AB14" s="11">
        <f>IF('Division 2'!$AD$8='Division 2'!$V14,'Division 2'!$V8,"")</f>
        <v>0</v>
      </c>
      <c r="AC14" s="11">
        <f>IF('Division 2'!$AD$9='Division 2'!$V14,'Division 2'!$V9,"")</f>
        <v>0</v>
      </c>
      <c r="AD14" s="11">
        <f>IF('Division 2'!$AD$10='Division 2'!$V14,'Division 2'!$V10,"")</f>
        <v>0</v>
      </c>
      <c r="AE14" s="11">
        <f>+CONCATENATE('Division 2'!W14,'Division 2'!X14,'Division 2'!Y14,'Division 2'!Z14,'Division 2'!AA14,'Division 2'!AB14,'Division 2'!AC14,'Division 2'!AD14)</f>
        <v>0</v>
      </c>
      <c r="AF14" s="11"/>
      <c r="AG14" s="11"/>
      <c r="AH14" s="11"/>
      <c r="AI14" s="11"/>
      <c r="AJ14" s="11"/>
      <c r="BC14">
        <f>IF('Division 2'!D14="","",'Division 2'!AJ14)</f>
        <v>0</v>
      </c>
      <c r="BD14">
        <f>IF('Division 2'!E14="","",'Division 2'!AK14)</f>
        <v>0</v>
      </c>
      <c r="BE14">
        <f>IF('Division 2'!F14="","",'Division 2'!AL14)</f>
        <v>0</v>
      </c>
      <c r="BF14"/>
      <c r="BG14">
        <f>IF('Division 2'!H14="","",'Division 2'!AN14)</f>
        <v>0</v>
      </c>
      <c r="BH14"/>
      <c r="BI14">
        <f>IF('Division 2'!J14="","",'Division 2'!AP14)</f>
        <v>0</v>
      </c>
      <c r="BJ14"/>
      <c r="BK14">
        <f>IF('Division 2'!L14="","",'Division 2'!AR14)</f>
        <v>0</v>
      </c>
      <c r="BL14"/>
      <c r="BM14">
        <f>IF('Division 2'!N14="","",'Division 2'!AT14)</f>
        <v>0</v>
      </c>
      <c r="BN14"/>
      <c r="BO14"/>
      <c r="BP14" s="2"/>
      <c r="BQ14" s="2"/>
      <c r="BR14"/>
      <c r="BS14"/>
      <c r="CK14"/>
      <c r="CL14" s="69"/>
      <c r="CM14" s="61"/>
    </row>
    <row r="15" spans="1:186" s="45" customFormat="1" ht="17.25" customHeight="1">
      <c r="A15" s="59" t="s">
        <v>40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"/>
      <c r="R15" s="58"/>
      <c r="S15" s="25"/>
      <c r="T15" s="58"/>
      <c r="U15" s="47"/>
      <c r="V15" s="11">
        <v>2</v>
      </c>
      <c r="W15" s="11">
        <f>IF('Division 2'!$AD3='Division 2'!$V15,'Division 2'!$V3,"")</f>
        <v>0</v>
      </c>
      <c r="X15" s="11">
        <f>IF('Division 2'!$AD4='Division 2'!$V15,'Division 2'!$V4,"")</f>
        <v>0</v>
      </c>
      <c r="Y15" s="11">
        <f>IF('Division 2'!$AD5='Division 2'!$V15,'Division 2'!$V5,"")</f>
        <v>0</v>
      </c>
      <c r="Z15" s="11">
        <f>IF('Division 2'!$AD6='Division 2'!$V15,'Division 2'!$V6,"")</f>
        <v>0</v>
      </c>
      <c r="AA15" s="11">
        <f>IF('Division 2'!$AD7='Division 2'!$V15,'Division 2'!$V7,"")</f>
        <v>0</v>
      </c>
      <c r="AB15" s="11">
        <f>IF('Division 2'!$AD8='Division 2'!$V15,'Division 2'!$V8,"")</f>
        <v>0</v>
      </c>
      <c r="AC15" s="11">
        <f>IF('Division 2'!$AD9='Division 2'!$V15,'Division 2'!$V9,"")</f>
        <v>0</v>
      </c>
      <c r="AD15" s="11">
        <f>IF('Division 2'!$AD10='Division 2'!$V15,'Division 2'!$V10,"")</f>
        <v>0</v>
      </c>
      <c r="AE15" s="11">
        <f>+CONCATENATE('Division 2'!W15,'Division 2'!X15,'Division 2'!Y15,'Division 2'!Z15,'Division 2'!AA15,'Division 2'!AB15,'Division 2'!AC15,'Division 2'!AD15)</f>
        <v>0</v>
      </c>
      <c r="AF15" s="11"/>
      <c r="AG15" s="11"/>
      <c r="AH15" s="11"/>
      <c r="AI15" s="11"/>
      <c r="AJ15" s="11"/>
      <c r="BP15" s="44"/>
      <c r="BQ15" s="44"/>
      <c r="CK15" s="26"/>
      <c r="CL15"/>
      <c r="CM15" s="61"/>
      <c r="GD15" s="62"/>
    </row>
    <row r="16" spans="1:186" s="45" customFormat="1" ht="16.5">
      <c r="A16" s="59"/>
      <c r="B16" s="59"/>
      <c r="C16" s="63" t="s">
        <v>2</v>
      </c>
      <c r="D16" s="63"/>
      <c r="E16" s="64" t="s">
        <v>25</v>
      </c>
      <c r="F16" s="64"/>
      <c r="G16" s="64" t="s">
        <v>4</v>
      </c>
      <c r="H16" s="64"/>
      <c r="I16" s="64" t="s">
        <v>26</v>
      </c>
      <c r="J16" s="64"/>
      <c r="K16" s="84" t="s">
        <v>27</v>
      </c>
      <c r="L16" s="84"/>
      <c r="M16" s="85" t="s">
        <v>28</v>
      </c>
      <c r="N16" s="85"/>
      <c r="O16" s="85" t="s">
        <v>7</v>
      </c>
      <c r="P16" s="85"/>
      <c r="Q16" s="7"/>
      <c r="R16"/>
      <c r="S16" s="25"/>
      <c r="T16" s="1"/>
      <c r="U16" s="47"/>
      <c r="V16" s="11">
        <v>3</v>
      </c>
      <c r="W16" s="11">
        <f>IF('Division 2'!$AD3='Division 2'!$V16,'Division 2'!$V3,"")</f>
        <v>0</v>
      </c>
      <c r="X16" s="11">
        <f>IF('Division 2'!$AD4='Division 2'!$V16,'Division 2'!$V4,"")</f>
        <v>0</v>
      </c>
      <c r="Y16" s="11">
        <f>IF('Division 2'!$AD5='Division 2'!$V16,'Division 2'!$V5,"")</f>
        <v>0</v>
      </c>
      <c r="Z16" s="11">
        <f>IF('Division 2'!$AD6='Division 2'!$V16,'Division 2'!$V6,"")</f>
        <v>0</v>
      </c>
      <c r="AA16" s="11">
        <f>IF('Division 2'!$AD7='Division 2'!$V16,'Division 2'!$V7,"")</f>
        <v>0</v>
      </c>
      <c r="AB16" s="11">
        <f>IF('Division 2'!$AD8='Division 2'!$V16,'Division 2'!$V8,"")</f>
        <v>0</v>
      </c>
      <c r="AC16" s="11">
        <f>IF('Division 2'!$AD9='Division 2'!$V16,'Division 2'!$V9,"")</f>
        <v>0</v>
      </c>
      <c r="AD16" s="11">
        <f>IF('Division 2'!$AD10='Division 2'!$V16,'Division 2'!$V10,"")</f>
        <v>0</v>
      </c>
      <c r="AE16" s="11">
        <f>+CONCATENATE('Division 2'!W16,'Division 2'!X16,'Division 2'!Y16,'Division 2'!Z16,'Division 2'!AA16,'Division 2'!AB16,'Division 2'!AC16,'Division 2'!AD16)</f>
        <v>0</v>
      </c>
      <c r="AF16" s="11"/>
      <c r="AG16" s="11"/>
      <c r="AH16" s="11"/>
      <c r="AI16" s="11"/>
      <c r="AJ16" s="11"/>
      <c r="BP16" s="44"/>
      <c r="BQ16" s="44"/>
      <c r="CK16"/>
      <c r="CL16" s="73"/>
      <c r="GD16" s="62"/>
    </row>
    <row r="17" spans="1:186" s="45" customFormat="1" ht="16.5">
      <c r="A17" s="65">
        <v>1</v>
      </c>
      <c r="B17" s="17">
        <f>+'Division 2'!AE14</f>
        <v>0</v>
      </c>
      <c r="C17" s="86">
        <f>+'Division 2'!AE23</f>
        <v>14</v>
      </c>
      <c r="D17" s="86"/>
      <c r="E17" s="86">
        <f>+'Division 2'!AE33</f>
        <v>8</v>
      </c>
      <c r="F17" s="86"/>
      <c r="G17" s="86">
        <f>+'Division 2'!C17-'Division 2'!E17</f>
        <v>6</v>
      </c>
      <c r="H17" s="86"/>
      <c r="I17" s="86">
        <f>+'Division 2'!AE43</f>
        <v>70</v>
      </c>
      <c r="J17" s="86"/>
      <c r="K17" s="86">
        <f>+'Division 2'!C17*9-'Division 2'!I17</f>
        <v>56</v>
      </c>
      <c r="L17" s="86"/>
      <c r="M17" s="86">
        <f>+'Division 2'!I17-'Division 2'!K17</f>
        <v>14</v>
      </c>
      <c r="N17" s="86"/>
      <c r="O17" s="86">
        <f>+'Division 2'!E17*2+'Division 2'!I17</f>
        <v>86</v>
      </c>
      <c r="P17" s="86"/>
      <c r="Q17" s="67"/>
      <c r="R17"/>
      <c r="S17" s="25"/>
      <c r="T17" s="1"/>
      <c r="U17" s="47"/>
      <c r="V17" s="11">
        <v>4</v>
      </c>
      <c r="W17" s="11">
        <f>IF('Division 2'!$AD3='Division 2'!$V17,'Division 2'!$V3,"")</f>
        <v>0</v>
      </c>
      <c r="X17" s="11">
        <f>IF('Division 2'!$AD4='Division 2'!$V17,'Division 2'!$V4,"")</f>
        <v>0</v>
      </c>
      <c r="Y17" s="11">
        <f>IF('Division 2'!$AD5='Division 2'!$V17,'Division 2'!$V5,"")</f>
        <v>0</v>
      </c>
      <c r="Z17" s="11">
        <f>IF('Division 2'!$AD6='Division 2'!$V17,'Division 2'!$V6,"")</f>
        <v>0</v>
      </c>
      <c r="AA17" s="11">
        <f>IF('Division 2'!$AD7='Division 2'!$V17,'Division 2'!$V7,"")</f>
        <v>0</v>
      </c>
      <c r="AB17" s="11">
        <f>IF('Division 2'!$AD8='Division 2'!$V17,'Division 2'!$V8,"")</f>
        <v>0</v>
      </c>
      <c r="AC17" s="11">
        <f>IF('Division 2'!$AD9='Division 2'!$V17,'Division 2'!$V9,"")</f>
        <v>0</v>
      </c>
      <c r="AD17" s="11">
        <f>IF('Division 2'!$AD10='Division 2'!$V17,'Division 2'!$V10,"")</f>
        <v>0</v>
      </c>
      <c r="AE17" s="11">
        <f>+CONCATENATE('Division 2'!W17,'Division 2'!X17,'Division 2'!Y17,'Division 2'!Z17,'Division 2'!AA17,'Division 2'!AB17,'Division 2'!AC17,'Division 2'!AD17)</f>
        <v>0</v>
      </c>
      <c r="AF17" s="11"/>
      <c r="AG17" s="11"/>
      <c r="AH17" s="11"/>
      <c r="AI17" s="11"/>
      <c r="AJ17" s="11"/>
      <c r="BP17" s="44"/>
      <c r="BQ17" s="44"/>
      <c r="CK17" s="69"/>
      <c r="CL17"/>
      <c r="GD17" s="62"/>
    </row>
    <row r="18" spans="1:186" s="45" customFormat="1" ht="17.25">
      <c r="A18" s="65">
        <v>2</v>
      </c>
      <c r="B18" s="17">
        <f>+'Division 2'!AE15</f>
        <v>0</v>
      </c>
      <c r="C18" s="86">
        <f>+'Division 2'!AE24</f>
        <v>14</v>
      </c>
      <c r="D18" s="86"/>
      <c r="E18" s="86">
        <f>+'Division 2'!AE34</f>
        <v>8</v>
      </c>
      <c r="F18" s="86"/>
      <c r="G18" s="86">
        <f>+'Division 2'!C18-'Division 2'!E18</f>
        <v>6</v>
      </c>
      <c r="H18" s="86"/>
      <c r="I18" s="86">
        <f>+'Division 2'!AE44</f>
        <v>69</v>
      </c>
      <c r="J18" s="86"/>
      <c r="K18" s="86">
        <f>+'Division 2'!C18*9-'Division 2'!I18</f>
        <v>57</v>
      </c>
      <c r="L18" s="86"/>
      <c r="M18" s="86">
        <f>+'Division 2'!I18-'Division 2'!K18</f>
        <v>12</v>
      </c>
      <c r="N18" s="86"/>
      <c r="O18" s="86">
        <f>+'Division 2'!E18*2+'Division 2'!I18</f>
        <v>85</v>
      </c>
      <c r="P18" s="86"/>
      <c r="Q18" s="67"/>
      <c r="R18"/>
      <c r="S18" s="25"/>
      <c r="T18" s="1"/>
      <c r="U18" s="47"/>
      <c r="V18" s="11">
        <v>5</v>
      </c>
      <c r="W18" s="11">
        <f>IF('Division 2'!$AD3='Division 2'!$V18,'Division 2'!$V3,"")</f>
        <v>0</v>
      </c>
      <c r="X18" s="11">
        <f>IF('Division 2'!$AD4='Division 2'!$V18,'Division 2'!$V4,"")</f>
        <v>0</v>
      </c>
      <c r="Y18" s="11">
        <f>IF('Division 2'!$AD5='Division 2'!$V18,'Division 2'!$V5,"")</f>
        <v>0</v>
      </c>
      <c r="Z18" s="11">
        <f>IF('Division 2'!$AD6='Division 2'!$V18,'Division 2'!$V6,"")</f>
        <v>0</v>
      </c>
      <c r="AA18" s="11">
        <f>IF('Division 2'!$AD7='Division 2'!$V18,'Division 2'!$V7,"")</f>
        <v>0</v>
      </c>
      <c r="AB18" s="11">
        <f>IF('Division 2'!$AD8='Division 2'!$V18,'Division 2'!$V8,"")</f>
        <v>0</v>
      </c>
      <c r="AC18" s="11">
        <f>IF('Division 2'!$AD9='Division 2'!$V18,'Division 2'!$V9,"")</f>
        <v>0</v>
      </c>
      <c r="AD18" s="11">
        <f>IF('Division 2'!$AD10='Division 2'!$V18,'Division 2'!$V10,"")</f>
        <v>0</v>
      </c>
      <c r="AE18" s="11">
        <f>+CONCATENATE('Division 2'!W18,'Division 2'!X18,'Division 2'!Y18,'Division 2'!Z18,'Division 2'!AA18,'Division 2'!AB18,'Division 2'!AC18,'Division 2'!AD18)</f>
        <v>0</v>
      </c>
      <c r="AF18" s="11"/>
      <c r="AG18" s="11"/>
      <c r="AH18" s="11"/>
      <c r="AI18" s="11"/>
      <c r="AJ18" s="11"/>
      <c r="BP18" s="44"/>
      <c r="BQ18" s="44"/>
      <c r="CK18" s="69"/>
      <c r="CL18" s="69"/>
      <c r="GD18"/>
    </row>
    <row r="19" spans="1:90" ht="17.25">
      <c r="A19" s="70">
        <v>3</v>
      </c>
      <c r="B19" s="17">
        <f>+'Division 2'!AE16</f>
        <v>0</v>
      </c>
      <c r="C19" s="68">
        <f>+'Division 2'!AE25</f>
        <v>14</v>
      </c>
      <c r="D19" s="68"/>
      <c r="E19" s="68">
        <f>+'Division 2'!AE35</f>
        <v>8</v>
      </c>
      <c r="F19" s="68"/>
      <c r="G19" s="68">
        <f>+'Division 2'!C19-'Division 2'!E19</f>
        <v>6</v>
      </c>
      <c r="H19" s="68"/>
      <c r="I19" s="68">
        <f>+'Division 2'!AE45</f>
        <v>65</v>
      </c>
      <c r="J19" s="68"/>
      <c r="K19" s="68">
        <f>+'Division 2'!C19*9-'Division 2'!I19</f>
        <v>61</v>
      </c>
      <c r="L19" s="68"/>
      <c r="M19" s="68">
        <f>+'Division 2'!I19-'Division 2'!K19</f>
        <v>4</v>
      </c>
      <c r="N19" s="68"/>
      <c r="O19" s="68">
        <f>+'Division 2'!E19*2+'Division 2'!I19</f>
        <v>81</v>
      </c>
      <c r="P19" s="68"/>
      <c r="Q19" s="67"/>
      <c r="V19" s="11">
        <v>6</v>
      </c>
      <c r="W19" s="11">
        <f>IF('Division 2'!$AD3='Division 2'!$V19,'Division 2'!$V3,"")</f>
        <v>0</v>
      </c>
      <c r="X19" s="11">
        <f>IF('Division 2'!$AD4='Division 2'!$V19,'Division 2'!$V4,"")</f>
        <v>0</v>
      </c>
      <c r="Y19" s="11">
        <f>IF('Division 2'!$AD5='Division 2'!$V19,'Division 2'!$V5,"")</f>
        <v>0</v>
      </c>
      <c r="Z19" s="11">
        <f>IF('Division 2'!$AD6='Division 2'!$V19,'Division 2'!$V6,"")</f>
        <v>0</v>
      </c>
      <c r="AA19" s="11">
        <f>IF('Division 2'!$AD7='Division 2'!$V19,'Division 2'!$V7,"")</f>
        <v>0</v>
      </c>
      <c r="AB19" s="11">
        <f>IF('Division 2'!$AD8='Division 2'!$V19,'Division 2'!$V8,"")</f>
        <v>0</v>
      </c>
      <c r="AC19" s="11">
        <f>IF('Division 2'!$AD9='Division 2'!$V19,'Division 2'!$V9,"")</f>
        <v>0</v>
      </c>
      <c r="AD19" s="11">
        <f>IF('Division 2'!$AD10='Division 2'!$V19,'Division 2'!$V10,"")</f>
        <v>0</v>
      </c>
      <c r="AE19" s="11">
        <f>+CONCATENATE('Division 2'!W19,'Division 2'!X19,'Division 2'!Y19,'Division 2'!Z19,'Division 2'!AA19,'Division 2'!AB19,'Division 2'!AC19,'Division 2'!AD19)</f>
        <v>0</v>
      </c>
      <c r="AF19" s="11"/>
      <c r="AG19" s="11"/>
      <c r="AH19" s="11"/>
      <c r="AI19" s="11"/>
      <c r="AJ19" s="11"/>
      <c r="BO19"/>
      <c r="BQ19" s="2"/>
      <c r="CK19" s="69"/>
      <c r="CL19" s="69"/>
    </row>
    <row r="20" spans="1:90" ht="17.25">
      <c r="A20" s="70">
        <v>4</v>
      </c>
      <c r="B20" s="17">
        <f>+'Division 2'!AE17</f>
        <v>0</v>
      </c>
      <c r="C20" s="68">
        <f>+'Division 2'!AE26</f>
        <v>14</v>
      </c>
      <c r="D20" s="68"/>
      <c r="E20" s="68">
        <f>+'Division 2'!AE36</f>
        <v>7</v>
      </c>
      <c r="F20" s="68"/>
      <c r="G20" s="68">
        <f>+'Division 2'!C20-'Division 2'!E20</f>
        <v>7</v>
      </c>
      <c r="H20" s="68"/>
      <c r="I20" s="68">
        <f>+'Division 2'!AE46</f>
        <v>62</v>
      </c>
      <c r="J20" s="68"/>
      <c r="K20" s="68">
        <f>+'Division 2'!C20*9-'Division 2'!I20</f>
        <v>64</v>
      </c>
      <c r="L20" s="68"/>
      <c r="M20" s="68">
        <f>+'Division 2'!I20-'Division 2'!K20</f>
        <v>-2</v>
      </c>
      <c r="N20" s="68"/>
      <c r="O20" s="68">
        <f>+'Division 2'!E20*2+'Division 2'!I20</f>
        <v>76</v>
      </c>
      <c r="P20" s="68"/>
      <c r="Q20" s="67"/>
      <c r="V20" s="11">
        <v>7</v>
      </c>
      <c r="W20" s="11">
        <f>IF('Division 2'!$AD3='Division 2'!$V20,'Division 2'!$V3,"")</f>
        <v>0</v>
      </c>
      <c r="X20" s="11">
        <f>IF('Division 2'!$AD4='Division 2'!$V20,'Division 2'!$V4,"")</f>
        <v>0</v>
      </c>
      <c r="Y20" s="11">
        <f>IF('Division 2'!$AD5='Division 2'!$V20,'Division 2'!$V5,"")</f>
        <v>0</v>
      </c>
      <c r="Z20" s="11">
        <f>IF('Division 2'!$AD6='Division 2'!$V20,'Division 2'!$V6,"")</f>
        <v>0</v>
      </c>
      <c r="AA20" s="11">
        <f>IF('Division 2'!$AD7='Division 2'!$V20,'Division 2'!$V7,"")</f>
        <v>0</v>
      </c>
      <c r="AB20" s="11">
        <f>IF('Division 2'!$AD8='Division 2'!$V20,'Division 2'!$V8,"")</f>
        <v>0</v>
      </c>
      <c r="AC20" s="11">
        <f>IF('Division 2'!$AD9='Division 2'!$V20,'Division 2'!$V9,"")</f>
        <v>0</v>
      </c>
      <c r="AD20" s="11">
        <f>IF('Division 2'!$AD10='Division 2'!$V20,'Division 2'!$V10,"")</f>
        <v>0</v>
      </c>
      <c r="AE20" s="11">
        <f>+CONCATENATE('Division 2'!W20,'Division 2'!X20,'Division 2'!Y20,'Division 2'!Z20,'Division 2'!AA20,'Division 2'!AB20,'Division 2'!AC20,'Division 2'!AD20)</f>
        <v>0</v>
      </c>
      <c r="AF20" s="11"/>
      <c r="AG20" s="11"/>
      <c r="AH20" s="11"/>
      <c r="AI20" s="11"/>
      <c r="AJ20" s="11"/>
      <c r="BO20"/>
      <c r="BQ20" s="2"/>
      <c r="CK20" s="69"/>
      <c r="CL20" s="69"/>
    </row>
    <row r="21" spans="1:91" ht="17.25">
      <c r="A21" s="70">
        <v>5</v>
      </c>
      <c r="B21" s="17">
        <f>+'Division 2'!AE18</f>
        <v>0</v>
      </c>
      <c r="C21" s="68">
        <f>+'Division 2'!AE27</f>
        <v>14</v>
      </c>
      <c r="D21" s="68"/>
      <c r="E21" s="68">
        <f>+'Division 2'!AE37</f>
        <v>8</v>
      </c>
      <c r="F21" s="68"/>
      <c r="G21" s="68">
        <f>+'Division 2'!C21-'Division 2'!E21</f>
        <v>6</v>
      </c>
      <c r="H21" s="68"/>
      <c r="I21" s="68">
        <f>+'Division 2'!AE47</f>
        <v>59</v>
      </c>
      <c r="J21" s="68"/>
      <c r="K21" s="68">
        <f>+'Division 2'!C21*9-'Division 2'!I21</f>
        <v>67</v>
      </c>
      <c r="L21" s="68"/>
      <c r="M21" s="68">
        <f>+'Division 2'!I21-'Division 2'!K21</f>
        <v>-8</v>
      </c>
      <c r="N21" s="68"/>
      <c r="O21" s="68">
        <f>+'Division 2'!E21*2+'Division 2'!I21</f>
        <v>75</v>
      </c>
      <c r="P21" s="68"/>
      <c r="Q21" s="67"/>
      <c r="V21" s="11">
        <v>8</v>
      </c>
      <c r="W21" s="11">
        <f>IF('Division 2'!$AD3='Division 2'!$V21,'Division 2'!$V3,"")</f>
        <v>0</v>
      </c>
      <c r="X21" s="11">
        <f>IF('Division 2'!$AD4='Division 2'!$V21,'Division 2'!$V4,"")</f>
        <v>0</v>
      </c>
      <c r="Y21" s="11">
        <f>IF('Division 2'!$AD5='Division 2'!$V21,'Division 2'!$V5,"")</f>
        <v>0</v>
      </c>
      <c r="Z21" s="11">
        <f>IF('Division 2'!$AD6='Division 2'!$V21,'Division 2'!$V6,"")</f>
        <v>0</v>
      </c>
      <c r="AA21" s="11">
        <f>IF('Division 2'!$AD7='Division 2'!$V21,'Division 2'!$V7,"")</f>
        <v>0</v>
      </c>
      <c r="AB21" s="11">
        <f>IF('Division 2'!$AD8='Division 2'!$V21,'Division 2'!$V8,"")</f>
        <v>0</v>
      </c>
      <c r="AC21" s="11">
        <f>IF('Division 2'!$AD9='Division 2'!$V21,'Division 2'!$V9,"")</f>
        <v>0</v>
      </c>
      <c r="AD21" s="11">
        <f>IF('Division 2'!$AD10='Division 2'!$V21,'Division 2'!$V10,"")</f>
        <v>0</v>
      </c>
      <c r="AE21" s="11">
        <f>+CONCATENATE('Division 2'!W21,'Division 2'!X21,'Division 2'!Y21,'Division 2'!Z21,'Division 2'!AA21,'Division 2'!AB21,'Division 2'!AC21,'Division 2'!AD21)</f>
        <v>0</v>
      </c>
      <c r="AF21" s="11"/>
      <c r="AG21" s="11"/>
      <c r="AH21" s="11"/>
      <c r="AI21" s="11"/>
      <c r="AJ21" s="11"/>
      <c r="BO21"/>
      <c r="BQ21" s="2"/>
      <c r="CL21" s="69"/>
      <c r="CM21" s="71"/>
    </row>
    <row r="22" spans="1:90" ht="16.5">
      <c r="A22" s="70">
        <v>6</v>
      </c>
      <c r="B22" s="17">
        <f>+'Division 2'!AE19</f>
        <v>0</v>
      </c>
      <c r="C22" s="66">
        <f>+'Division 2'!AE28</f>
        <v>14</v>
      </c>
      <c r="D22" s="66"/>
      <c r="E22" s="66">
        <f>+'Division 2'!AE38</f>
        <v>6</v>
      </c>
      <c r="F22" s="66"/>
      <c r="G22" s="66">
        <f>+'Division 2'!C22-'Division 2'!E22</f>
        <v>8</v>
      </c>
      <c r="H22" s="66"/>
      <c r="I22" s="66">
        <f>+'Division 2'!AE48</f>
        <v>62</v>
      </c>
      <c r="J22" s="66"/>
      <c r="K22" s="66">
        <f>+'Division 2'!C22*9-'Division 2'!I22</f>
        <v>64</v>
      </c>
      <c r="L22" s="66"/>
      <c r="M22" s="66">
        <f>+'Division 2'!I22-'Division 2'!K22</f>
        <v>-2</v>
      </c>
      <c r="N22" s="66"/>
      <c r="O22" s="66">
        <f>+'Division 2'!E22*2+'Division 2'!I22</f>
        <v>74</v>
      </c>
      <c r="P22" s="66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K22" s="73"/>
      <c r="CL22" s="69"/>
    </row>
    <row r="23" spans="1:90" ht="17.25">
      <c r="A23" s="70">
        <v>7</v>
      </c>
      <c r="B23" s="17">
        <f>+'Division 2'!AE20</f>
        <v>0</v>
      </c>
      <c r="C23" s="66">
        <f>+'Division 2'!AE29</f>
        <v>14</v>
      </c>
      <c r="D23" s="66"/>
      <c r="E23" s="66">
        <f>+'Division 2'!AE39</f>
        <v>6</v>
      </c>
      <c r="F23" s="66"/>
      <c r="G23" s="66">
        <f>+'Division 2'!C23-'Division 2'!E23</f>
        <v>8</v>
      </c>
      <c r="H23" s="66"/>
      <c r="I23" s="66">
        <f>+'Division 2'!AE49</f>
        <v>62</v>
      </c>
      <c r="J23" s="66"/>
      <c r="K23" s="66">
        <f>+'Division 2'!C23*9-'Division 2'!I23</f>
        <v>64</v>
      </c>
      <c r="L23" s="66"/>
      <c r="M23" s="66">
        <f>+'Division 2'!I23-'Division 2'!K23</f>
        <v>-2</v>
      </c>
      <c r="N23" s="66"/>
      <c r="O23" s="66">
        <f>+'Division 2'!E23*2+'Division 2'!I23</f>
        <v>74</v>
      </c>
      <c r="P23" s="66"/>
      <c r="Q23" s="72"/>
      <c r="V23" s="11">
        <v>1</v>
      </c>
      <c r="W23" s="11">
        <f>IF('Division 2'!$AD$3='Division 2'!$V23,'Division 2'!$W$3,"")</f>
        <v>0</v>
      </c>
      <c r="X23" s="11">
        <f>IF('Division 2'!$AD$4='Division 2'!$V23,'Division 2'!$W$4,"")</f>
        <v>0</v>
      </c>
      <c r="Y23" s="11">
        <f>IF('Division 2'!$AD$5='Division 2'!$V23,'Division 2'!$W$5,"")</f>
        <v>0</v>
      </c>
      <c r="Z23" s="11">
        <f>IF('Division 2'!$AD$6='Division 2'!$V23,'Division 2'!$W$6,"")</f>
        <v>0</v>
      </c>
      <c r="AA23" s="11">
        <f>IF('Division 2'!$AD$7='Division 2'!$V23,'Division 2'!$W$7,"")</f>
        <v>0</v>
      </c>
      <c r="AB23" s="11">
        <f>IF('Division 2'!$AD$8='Division 2'!$V23,'Division 2'!$W$8,"")</f>
        <v>0</v>
      </c>
      <c r="AC23" s="11">
        <f>IF('Division 2'!$AD$9='Division 2'!$V23,'Division 2'!$W$9,"")</f>
        <v>0</v>
      </c>
      <c r="AD23" s="11">
        <f>IF('Division 2'!$AD$10='Division 2'!$V23,'Division 2'!$W$10,"")</f>
        <v>14</v>
      </c>
      <c r="AE23" s="11">
        <f>+SUM('Division 2'!W23:AD23)</f>
        <v>14</v>
      </c>
      <c r="AF23" s="11"/>
      <c r="AG23" s="11"/>
      <c r="AH23" s="11"/>
      <c r="AI23" s="11"/>
      <c r="AJ23" s="11"/>
      <c r="AK23" s="11"/>
      <c r="BO23"/>
      <c r="BQ23" s="2"/>
      <c r="CL23" s="69"/>
    </row>
    <row r="24" spans="1:90" ht="17.25">
      <c r="A24" s="70">
        <v>8</v>
      </c>
      <c r="B24" s="17">
        <f>+'Division 2'!AE21</f>
        <v>0</v>
      </c>
      <c r="C24" s="66">
        <f>+'Division 2'!AE30</f>
        <v>14</v>
      </c>
      <c r="D24" s="66"/>
      <c r="E24" s="66">
        <f>+'Division 2'!AE40</f>
        <v>5</v>
      </c>
      <c r="F24" s="66"/>
      <c r="G24" s="66">
        <f>+'Division 2'!C24-'Division 2'!E24</f>
        <v>9</v>
      </c>
      <c r="H24" s="66"/>
      <c r="I24" s="66">
        <f>+'Division 2'!AE50</f>
        <v>55</v>
      </c>
      <c r="J24" s="66"/>
      <c r="K24" s="66">
        <f>+'Division 2'!C24*9-'Division 2'!I24</f>
        <v>71</v>
      </c>
      <c r="L24" s="66"/>
      <c r="M24" s="66">
        <f>+'Division 2'!I24-'Division 2'!K24</f>
        <v>-16</v>
      </c>
      <c r="N24" s="66"/>
      <c r="O24" s="66">
        <f>+'Division 2'!E24*2+'Division 2'!I24</f>
        <v>65</v>
      </c>
      <c r="P24" s="66"/>
      <c r="Q24" s="72"/>
      <c r="V24" s="11">
        <v>2</v>
      </c>
      <c r="W24" s="11">
        <f>IF('Division 2'!$AD$3='Division 2'!$V24,'Division 2'!$W$3,"")</f>
        <v>0</v>
      </c>
      <c r="X24" s="11">
        <f>IF('Division 2'!$AD$4='Division 2'!$V24,'Division 2'!$W$4,"")</f>
        <v>0</v>
      </c>
      <c r="Y24" s="11">
        <f>IF('Division 2'!$AD$5='Division 2'!$V24,'Division 2'!$W$5,"")</f>
        <v>0</v>
      </c>
      <c r="Z24" s="11">
        <f>IF('Division 2'!$AD$6='Division 2'!$V24,'Division 2'!$W$6,"")</f>
        <v>14</v>
      </c>
      <c r="AA24" s="11">
        <f>IF('Division 2'!$AD$7='Division 2'!$V24,'Division 2'!$W$7,"")</f>
        <v>0</v>
      </c>
      <c r="AB24" s="11">
        <f>IF('Division 2'!$AD$8='Division 2'!$V24,'Division 2'!$W$8,"")</f>
        <v>0</v>
      </c>
      <c r="AC24" s="11">
        <f>IF('Division 2'!$AD$9='Division 2'!$V24,'Division 2'!$W$9,"")</f>
        <v>0</v>
      </c>
      <c r="AD24" s="11">
        <f>IF('Division 2'!$AD$10='Division 2'!$V24,'Division 2'!$W$10,"")</f>
        <v>0</v>
      </c>
      <c r="AE24" s="11">
        <f>+SUM('Division 2'!W24:AD24)</f>
        <v>14</v>
      </c>
      <c r="AF24" s="11"/>
      <c r="AG24" s="11"/>
      <c r="AH24" s="11"/>
      <c r="AI24" s="11"/>
      <c r="AJ24" s="11"/>
      <c r="AK24" s="11"/>
      <c r="BO24"/>
      <c r="BQ24" s="2"/>
      <c r="CK24" s="69"/>
      <c r="CL24" s="69"/>
    </row>
    <row r="25" spans="22:90" ht="12.75">
      <c r="V25" s="11">
        <v>3</v>
      </c>
      <c r="W25" s="11">
        <f>IF('Division 2'!$AD$3='Division 2'!$V25,'Division 2'!$W$3,"")</f>
        <v>14</v>
      </c>
      <c r="X25" s="11">
        <f>IF('Division 2'!$AD$4='Division 2'!$V25,'Division 2'!$W$4,"")</f>
        <v>0</v>
      </c>
      <c r="Y25" s="11">
        <f>IF('Division 2'!$AD$5='Division 2'!$V25,'Division 2'!$W$5,"")</f>
        <v>0</v>
      </c>
      <c r="Z25" s="11">
        <f>IF('Division 2'!$AD$6='Division 2'!$V25,'Division 2'!$W$6,"")</f>
        <v>0</v>
      </c>
      <c r="AA25" s="11">
        <f>IF('Division 2'!$AD$7='Division 2'!$V25,'Division 2'!$W$7,"")</f>
        <v>0</v>
      </c>
      <c r="AB25" s="11">
        <f>IF('Division 2'!$AD$8='Division 2'!$V25,'Division 2'!$W$8,"")</f>
        <v>0</v>
      </c>
      <c r="AC25" s="11">
        <f>IF('Division 2'!$AD$9='Division 2'!$V25,'Division 2'!$W$9,"")</f>
        <v>0</v>
      </c>
      <c r="AD25" s="11">
        <f>IF('Division 2'!$AD$10='Division 2'!$V25,'Division 2'!$W$10,"")</f>
        <v>0</v>
      </c>
      <c r="AE25" s="11">
        <f>+SUM('Division 2'!W25:AD25)</f>
        <v>14</v>
      </c>
      <c r="AF25" s="11"/>
      <c r="AG25" s="11"/>
      <c r="AH25" s="11"/>
      <c r="AI25" s="11"/>
      <c r="AJ25" s="11"/>
      <c r="BO25"/>
      <c r="BQ25" s="2"/>
      <c r="CK25" s="69"/>
      <c r="CL25" s="73"/>
    </row>
    <row r="26" spans="22:89" ht="12.75">
      <c r="V26" s="11">
        <v>4</v>
      </c>
      <c r="W26" s="11">
        <f>IF('Division 2'!$AD$3='Division 2'!$V26,'Division 2'!$W$3,"")</f>
        <v>0</v>
      </c>
      <c r="X26" s="11">
        <f>IF('Division 2'!$AD$4='Division 2'!$V26,'Division 2'!$W$4,"")</f>
        <v>0</v>
      </c>
      <c r="Y26" s="11">
        <f>IF('Division 2'!$AD$5='Division 2'!$V26,'Division 2'!$W$5,"")</f>
        <v>0</v>
      </c>
      <c r="Z26" s="11">
        <f>IF('Division 2'!$AD$6='Division 2'!$V26,'Division 2'!$W$6,"")</f>
        <v>0</v>
      </c>
      <c r="AA26" s="11">
        <f>IF('Division 2'!$AD$7='Division 2'!$V26,'Division 2'!$W$7,"")</f>
        <v>0</v>
      </c>
      <c r="AB26" s="11">
        <f>IF('Division 2'!$AD$8='Division 2'!$V26,'Division 2'!$W$8,"")</f>
        <v>0</v>
      </c>
      <c r="AC26" s="11">
        <f>IF('Division 2'!$AD$9='Division 2'!$V26,'Division 2'!$W$9,"")</f>
        <v>14</v>
      </c>
      <c r="AD26" s="11">
        <f>IF('Division 2'!$AD$10='Division 2'!$V26,'Division 2'!$W$10,"")</f>
        <v>0</v>
      </c>
      <c r="AE26" s="11">
        <f>+SUM('Division 2'!W26:AD26)</f>
        <v>14</v>
      </c>
      <c r="AF26" s="11"/>
      <c r="AG26" s="11"/>
      <c r="AH26" s="11"/>
      <c r="AI26" s="11"/>
      <c r="AJ26" s="11"/>
      <c r="BO26"/>
      <c r="BQ26" s="2"/>
      <c r="CK26" s="69"/>
    </row>
    <row r="27" spans="22:90" ht="12.75">
      <c r="V27" s="11">
        <v>5</v>
      </c>
      <c r="W27" s="11">
        <f>IF('Division 2'!$AD$3='Division 2'!$V27,'Division 2'!$W$3,"")</f>
        <v>0</v>
      </c>
      <c r="X27" s="11">
        <f>IF('Division 2'!$AD$4='Division 2'!$V27,'Division 2'!$W$4,"")</f>
        <v>0</v>
      </c>
      <c r="Y27" s="11">
        <f>IF('Division 2'!$AD$5='Division 2'!$V27,'Division 2'!$W$5,"")</f>
        <v>0</v>
      </c>
      <c r="Z27" s="11">
        <f>IF('Division 2'!$AD$6='Division 2'!$V27,'Division 2'!$W$6,"")</f>
        <v>0</v>
      </c>
      <c r="AA27" s="11">
        <f>IF('Division 2'!$AD$7='Division 2'!$V27,'Division 2'!$W$7,"")</f>
        <v>14</v>
      </c>
      <c r="AB27" s="11">
        <f>IF('Division 2'!$AD$8='Division 2'!$V27,'Division 2'!$W$8,"")</f>
        <v>0</v>
      </c>
      <c r="AC27" s="11">
        <f>IF('Division 2'!$AD$9='Division 2'!$V27,'Division 2'!$W$9,"")</f>
        <v>0</v>
      </c>
      <c r="AD27" s="11">
        <f>IF('Division 2'!$AD$10='Division 2'!$V27,'Division 2'!$W$10,"")</f>
        <v>0</v>
      </c>
      <c r="AE27" s="11">
        <f>+SUM('Division 2'!W27:AD27)</f>
        <v>14</v>
      </c>
      <c r="AF27" s="11"/>
      <c r="AG27" s="11"/>
      <c r="AH27" s="11"/>
      <c r="AI27" s="11"/>
      <c r="AJ27" s="11"/>
      <c r="BO27"/>
      <c r="BQ27" s="2"/>
      <c r="CK27" s="69"/>
      <c r="CL27" s="69"/>
    </row>
    <row r="28" spans="2:90" ht="14.25">
      <c r="B28" s="75"/>
      <c r="V28" s="11">
        <v>6</v>
      </c>
      <c r="W28" s="11">
        <f>IF('Division 2'!$AD$3='Division 2'!$V28,'Division 2'!$W$3,"")</f>
        <v>0</v>
      </c>
      <c r="X28" s="11">
        <f>IF('Division 2'!$AD$4='Division 2'!$V28,'Division 2'!$W$4,"")</f>
        <v>0</v>
      </c>
      <c r="Y28" s="11">
        <f>IF('Division 2'!$AD$5='Division 2'!$V28,'Division 2'!$W$5,"")</f>
        <v>14</v>
      </c>
      <c r="Z28" s="11">
        <f>IF('Division 2'!$AD$6='Division 2'!$V28,'Division 2'!$W$6,"")</f>
        <v>0</v>
      </c>
      <c r="AA28" s="11">
        <f>IF('Division 2'!$AD$7='Division 2'!$V28,'Division 2'!$W$7,"")</f>
        <v>0</v>
      </c>
      <c r="AB28" s="11">
        <f>IF('Division 2'!$AD$8='Division 2'!$V28,'Division 2'!$W$8,"")</f>
        <v>0</v>
      </c>
      <c r="AC28" s="11">
        <f>IF('Division 2'!$AD$9='Division 2'!$V28,'Division 2'!$W$9,"")</f>
        <v>0</v>
      </c>
      <c r="AD28" s="11">
        <f>IF('Division 2'!$AD$10='Division 2'!$V28,'Division 2'!$W$10,"")</f>
        <v>0</v>
      </c>
      <c r="AE28" s="11">
        <f>+SUM('Division 2'!W28:AD28)</f>
        <v>14</v>
      </c>
      <c r="BO28"/>
      <c r="BQ28" s="2"/>
      <c r="CK28" s="76"/>
      <c r="CL28" s="69"/>
    </row>
    <row r="29" spans="2:90" ht="12.75">
      <c r="B29" s="75"/>
      <c r="V29" s="11">
        <v>7</v>
      </c>
      <c r="W29" s="11">
        <f>IF('Division 2'!$AD$3='Division 2'!$V29,'Division 2'!$W$3,"")</f>
        <v>0</v>
      </c>
      <c r="X29" s="11">
        <f>IF('Division 2'!$AD$4='Division 2'!$V29,'Division 2'!$W$4,"")</f>
        <v>14</v>
      </c>
      <c r="Y29" s="11">
        <f>IF('Division 2'!$AD$5='Division 2'!$V29,'Division 2'!$W$5,"")</f>
        <v>0</v>
      </c>
      <c r="Z29" s="11">
        <f>IF('Division 2'!$AD$6='Division 2'!$V29,'Division 2'!$W$6,"")</f>
        <v>0</v>
      </c>
      <c r="AA29" s="11">
        <f>IF('Division 2'!$AD$7='Division 2'!$V29,'Division 2'!$W$7,"")</f>
        <v>0</v>
      </c>
      <c r="AB29" s="11">
        <f>IF('Division 2'!$AD$8='Division 2'!$V29,'Division 2'!$W$8,"")</f>
        <v>0</v>
      </c>
      <c r="AC29" s="11">
        <f>IF('Division 2'!$AD$9='Division 2'!$V29,'Division 2'!$W$9,"")</f>
        <v>0</v>
      </c>
      <c r="AD29" s="11">
        <f>IF('Division 2'!$AD$10='Division 2'!$V29,'Division 2'!$W$10,"")</f>
        <v>0</v>
      </c>
      <c r="AE29" s="11">
        <f>+SUM('Division 2'!W29:AD29)</f>
        <v>14</v>
      </c>
      <c r="BO29"/>
      <c r="BQ29" s="2"/>
      <c r="CK29" s="76"/>
      <c r="CL29" s="69"/>
    </row>
    <row r="30" spans="2:90" ht="12.75">
      <c r="B30" s="75"/>
      <c r="V30" s="11">
        <v>8</v>
      </c>
      <c r="W30" s="11">
        <f>IF('Division 2'!$AD$3='Division 2'!$V30,'Division 2'!$W$3,"")</f>
        <v>0</v>
      </c>
      <c r="X30" s="11">
        <f>IF('Division 2'!$AD$4='Division 2'!$V30,'Division 2'!$W$4,"")</f>
        <v>0</v>
      </c>
      <c r="Y30" s="11">
        <f>IF('Division 2'!$AD$5='Division 2'!$V30,'Division 2'!$W$5,"")</f>
        <v>0</v>
      </c>
      <c r="Z30" s="11">
        <f>IF('Division 2'!$AD$6='Division 2'!$V30,'Division 2'!$W$6,"")</f>
        <v>0</v>
      </c>
      <c r="AA30" s="11">
        <f>IF('Division 2'!$AD$7='Division 2'!$V30,'Division 2'!$W$7,"")</f>
        <v>0</v>
      </c>
      <c r="AB30" s="11">
        <f>IF('Division 2'!$AD$8='Division 2'!$V30,'Division 2'!$W$8,"")</f>
        <v>14</v>
      </c>
      <c r="AC30" s="11">
        <f>IF('Division 2'!$AD$9='Division 2'!$V30,'Division 2'!$W$9,"")</f>
        <v>0</v>
      </c>
      <c r="AD30" s="11">
        <f>IF('Division 2'!$AD$10='Division 2'!$V30,'Division 2'!$W$10,"")</f>
        <v>0</v>
      </c>
      <c r="AE30" s="11">
        <f>+SUM('Division 2'!W30:AD30)</f>
        <v>14</v>
      </c>
      <c r="BO30"/>
      <c r="BQ30" s="2"/>
      <c r="CL30" s="69"/>
    </row>
    <row r="31" spans="2:69" ht="12.75">
      <c r="B31" s="75"/>
      <c r="BO31"/>
      <c r="BQ31" s="2"/>
    </row>
    <row r="32" spans="23:69" ht="12.75">
      <c r="W32" t="s">
        <v>3</v>
      </c>
      <c r="BO32"/>
      <c r="BQ32" s="2"/>
    </row>
    <row r="33" spans="2:69" ht="15" customHeight="1">
      <c r="B33" s="71"/>
      <c r="V33" s="11">
        <v>1</v>
      </c>
      <c r="W33" s="11">
        <f>IF('Division 2'!$AD$3='Division 2'!$V33,'Division 2'!$X$3,"")</f>
        <v>0</v>
      </c>
      <c r="X33" s="11">
        <f>IF('Division 2'!$AD$4='Division 2'!$V33,'Division 2'!$X$4,"")</f>
        <v>0</v>
      </c>
      <c r="Y33" s="11">
        <f>IF('Division 2'!$AD$5='Division 2'!$V33,'Division 2'!$X$5,"")</f>
        <v>0</v>
      </c>
      <c r="Z33" s="11">
        <f>IF('Division 2'!$AD$6='Division 2'!$V33,'Division 2'!$X$6,"")</f>
        <v>0</v>
      </c>
      <c r="AA33" s="11">
        <f>IF('Division 2'!$AD$7='Division 2'!$V33,'Division 2'!$X$7,"")</f>
        <v>0</v>
      </c>
      <c r="AB33" s="11">
        <f>IF('Division 2'!$AD$8='Division 2'!$V33,'Division 2'!$X$8,"")</f>
        <v>0</v>
      </c>
      <c r="AC33" s="11">
        <f>IF('Division 2'!$AD$9='Division 2'!$V33,'Division 2'!$X$9,"")</f>
        <v>0</v>
      </c>
      <c r="AD33" s="11">
        <f>IF('Division 2'!$AD$10='Division 2'!$V33,'Division 2'!$X$10,"")</f>
        <v>8</v>
      </c>
      <c r="AE33" s="11">
        <f>+SUM('Division 2'!W33:AD33)</f>
        <v>8</v>
      </c>
      <c r="BO33"/>
      <c r="BQ33" s="2"/>
    </row>
    <row r="34" spans="22:69" ht="12.75">
      <c r="V34" s="11">
        <v>2</v>
      </c>
      <c r="W34" s="11">
        <f>IF('Division 2'!$AD$3='Division 2'!$V34,'Division 2'!$X$3,"")</f>
        <v>0</v>
      </c>
      <c r="X34" s="11">
        <f>IF('Division 2'!$AD$4='Division 2'!$V34,'Division 2'!$X$4,"")</f>
        <v>0</v>
      </c>
      <c r="Y34" s="11">
        <f>IF('Division 2'!$AD$5='Division 2'!$V34,'Division 2'!$X$5,"")</f>
        <v>0</v>
      </c>
      <c r="Z34" s="11">
        <f>IF('Division 2'!$AD$6='Division 2'!$V34,'Division 2'!$X$6,"")</f>
        <v>8</v>
      </c>
      <c r="AA34" s="11">
        <f>IF('Division 2'!$AD$7='Division 2'!$V34,'Division 2'!$X$7,"")</f>
        <v>0</v>
      </c>
      <c r="AB34" s="11">
        <f>IF('Division 2'!$AD$8='Division 2'!$V34,'Division 2'!$X$8,"")</f>
        <v>0</v>
      </c>
      <c r="AC34" s="11">
        <f>IF('Division 2'!$AD$9='Division 2'!$V34,'Division 2'!$X$9,"")</f>
        <v>0</v>
      </c>
      <c r="AD34" s="11">
        <f>IF('Division 2'!$AD$10='Division 2'!$V34,'Division 2'!$X$10,"")</f>
        <v>0</v>
      </c>
      <c r="AE34" s="11">
        <f>+SUM('Division 2'!W34:AD34)</f>
        <v>8</v>
      </c>
      <c r="BO34"/>
      <c r="BQ34" s="2"/>
    </row>
    <row r="35" spans="8:69" ht="12.75" customHeight="1">
      <c r="H35" s="77"/>
      <c r="V35" s="11">
        <v>3</v>
      </c>
      <c r="W35" s="11">
        <f>IF('Division 2'!$AD$3='Division 2'!$V35,'Division 2'!$X$3,"")</f>
        <v>8</v>
      </c>
      <c r="X35" s="11">
        <f>IF('Division 2'!$AD$4='Division 2'!$V35,'Division 2'!$X$4,"")</f>
        <v>0</v>
      </c>
      <c r="Y35" s="11">
        <f>IF('Division 2'!$AD$5='Division 2'!$V35,'Division 2'!$X$5,"")</f>
        <v>0</v>
      </c>
      <c r="Z35" s="11">
        <f>IF('Division 2'!$AD$6='Division 2'!$V35,'Division 2'!$X$6,"")</f>
        <v>0</v>
      </c>
      <c r="AA35" s="11">
        <f>IF('Division 2'!$AD$7='Division 2'!$V35,'Division 2'!$X$7,"")</f>
        <v>0</v>
      </c>
      <c r="AB35" s="11">
        <f>IF('Division 2'!$AD$8='Division 2'!$V35,'Division 2'!$X$8,"")</f>
        <v>0</v>
      </c>
      <c r="AC35" s="11">
        <f>IF('Division 2'!$AD$9='Division 2'!$V35,'Division 2'!$X$9,"")</f>
        <v>0</v>
      </c>
      <c r="AD35" s="11">
        <f>IF('Division 2'!$AD$10='Division 2'!$V35,'Division 2'!$X$10,"")</f>
        <v>0</v>
      </c>
      <c r="AE35" s="11">
        <f>+SUM('Division 2'!W35:AD35)</f>
        <v>8</v>
      </c>
      <c r="BO35"/>
      <c r="BQ35" s="2"/>
    </row>
    <row r="36" spans="22:69" ht="12.75">
      <c r="V36" s="11">
        <v>4</v>
      </c>
      <c r="W36" s="11">
        <f>IF('Division 2'!$AD$3='Division 2'!$V36,'Division 2'!$X$3,"")</f>
        <v>0</v>
      </c>
      <c r="X36" s="11">
        <f>IF('Division 2'!$AD$4='Division 2'!$V36,'Division 2'!$X$4,"")</f>
        <v>0</v>
      </c>
      <c r="Y36" s="11">
        <f>IF('Division 2'!$AD$5='Division 2'!$V36,'Division 2'!$X$5,"")</f>
        <v>0</v>
      </c>
      <c r="Z36" s="11">
        <f>IF('Division 2'!$AD$6='Division 2'!$V36,'Division 2'!$X$6,"")</f>
        <v>0</v>
      </c>
      <c r="AA36" s="11">
        <f>IF('Division 2'!$AD$7='Division 2'!$V36,'Division 2'!$X$7,"")</f>
        <v>0</v>
      </c>
      <c r="AB36" s="11">
        <f>IF('Division 2'!$AD$8='Division 2'!$V36,'Division 2'!$X$8,"")</f>
        <v>0</v>
      </c>
      <c r="AC36" s="11">
        <f>IF('Division 2'!$AD$9='Division 2'!$V36,'Division 2'!$X$9,"")</f>
        <v>7</v>
      </c>
      <c r="AD36" s="11">
        <f>IF('Division 2'!$AD$10='Division 2'!$V36,'Division 2'!$X$10,"")</f>
        <v>0</v>
      </c>
      <c r="AE36" s="11">
        <f>+SUM('Division 2'!W36:AD36)</f>
        <v>7</v>
      </c>
      <c r="BO36"/>
      <c r="BQ36" s="2"/>
    </row>
    <row r="37" spans="22:69" ht="12.75">
      <c r="V37">
        <v>5</v>
      </c>
      <c r="W37" s="11">
        <f>IF('Division 2'!$AD$3='Division 2'!$V37,'Division 2'!$X$3,"")</f>
        <v>0</v>
      </c>
      <c r="X37" s="11">
        <f>IF('Division 2'!$AD$4='Division 2'!$V37,'Division 2'!$X$4,"")</f>
        <v>0</v>
      </c>
      <c r="Y37" s="11">
        <f>IF('Division 2'!$AD$5='Division 2'!$V37,'Division 2'!$X$5,"")</f>
        <v>0</v>
      </c>
      <c r="Z37" s="11">
        <f>IF('Division 2'!$AD$6='Division 2'!$V37,'Division 2'!$X$6,"")</f>
        <v>0</v>
      </c>
      <c r="AA37" s="11">
        <f>IF('Division 2'!$AD$7='Division 2'!$V37,'Division 2'!$X$7,"")</f>
        <v>8</v>
      </c>
      <c r="AB37" s="11">
        <f>IF('Division 2'!$AD$8='Division 2'!$V37,'Division 2'!$X$8,"")</f>
        <v>0</v>
      </c>
      <c r="AC37" s="11">
        <f>IF('Division 2'!$AD$9='Division 2'!$V37,'Division 2'!$X$9,"")</f>
        <v>0</v>
      </c>
      <c r="AD37" s="11">
        <f>IF('Division 2'!$AD$10='Division 2'!$V37,'Division 2'!$X$10,"")</f>
        <v>0</v>
      </c>
      <c r="AE37" s="11">
        <f>+SUM('Division 2'!W37:AD37)</f>
        <v>8</v>
      </c>
      <c r="BO37"/>
      <c r="BQ37" s="2"/>
    </row>
    <row r="38" spans="22:69" ht="12.75">
      <c r="V38" s="11">
        <v>6</v>
      </c>
      <c r="W38" s="11">
        <f>IF('Division 2'!$AD$3='Division 2'!$V38,'Division 2'!$X$3,"")</f>
        <v>0</v>
      </c>
      <c r="X38" s="11">
        <f>IF('Division 2'!$AD$4='Division 2'!$V38,'Division 2'!$X$4,"")</f>
        <v>0</v>
      </c>
      <c r="Y38" s="11">
        <f>IF('Division 2'!$AD$5='Division 2'!$V38,'Division 2'!$X$5,"")</f>
        <v>6</v>
      </c>
      <c r="Z38" s="11">
        <f>IF('Division 2'!$AD$6='Division 2'!$V38,'Division 2'!$X$6,"")</f>
        <v>0</v>
      </c>
      <c r="AA38" s="11">
        <f>IF('Division 2'!$AD$7='Division 2'!$V38,'Division 2'!$X$7,"")</f>
        <v>0</v>
      </c>
      <c r="AB38" s="11">
        <f>IF('Division 2'!$AD$8='Division 2'!$V38,'Division 2'!$X$8,"")</f>
        <v>0</v>
      </c>
      <c r="AC38" s="11">
        <f>IF('Division 2'!$AD$9='Division 2'!$V38,'Division 2'!$X$9,"")</f>
        <v>0</v>
      </c>
      <c r="AD38" s="11">
        <f>IF('Division 2'!$AD$10='Division 2'!$V38,'Division 2'!$X$10,"")</f>
        <v>0</v>
      </c>
      <c r="AE38" s="11">
        <f>+SUM('Division 2'!W38:AD38)</f>
        <v>6</v>
      </c>
      <c r="BO38"/>
      <c r="BQ38" s="2"/>
    </row>
    <row r="39" spans="22:69" ht="12.75">
      <c r="V39" s="11">
        <v>7</v>
      </c>
      <c r="W39" s="11">
        <f>IF('Division 2'!$AD$3='Division 2'!$V39,'Division 2'!$X$3,"")</f>
        <v>0</v>
      </c>
      <c r="X39" s="11">
        <f>IF('Division 2'!$AD$4='Division 2'!$V39,'Division 2'!$X$4,"")</f>
        <v>6</v>
      </c>
      <c r="Y39" s="11">
        <f>IF('Division 2'!$AD$5='Division 2'!$V39,'Division 2'!$X$5,"")</f>
        <v>0</v>
      </c>
      <c r="Z39" s="11">
        <f>IF('Division 2'!$AD$6='Division 2'!$V39,'Division 2'!$X$6,"")</f>
        <v>0</v>
      </c>
      <c r="AA39" s="11">
        <f>IF('Division 2'!$AD$7='Division 2'!$V39,'Division 2'!$X$7,"")</f>
        <v>0</v>
      </c>
      <c r="AB39" s="11">
        <f>IF('Division 2'!$AD$8='Division 2'!$V39,'Division 2'!$X$8,"")</f>
        <v>0</v>
      </c>
      <c r="AC39" s="11">
        <f>IF('Division 2'!$AD$9='Division 2'!$V39,'Division 2'!$X$9,"")</f>
        <v>0</v>
      </c>
      <c r="AD39" s="11">
        <f>IF('Division 2'!$AD$10='Division 2'!$V39,'Division 2'!$X$10,"")</f>
        <v>0</v>
      </c>
      <c r="AE39" s="11">
        <f>+SUM('Division 2'!W39:AD39)</f>
        <v>6</v>
      </c>
      <c r="BO39"/>
      <c r="BQ39" s="2"/>
    </row>
    <row r="40" spans="2:69" ht="12.75">
      <c r="B40" s="71"/>
      <c r="V40" s="11">
        <v>8</v>
      </c>
      <c r="W40" s="11">
        <f>IF('Division 2'!$AD$3='Division 2'!$V40,'Division 2'!$X$3,"")</f>
        <v>0</v>
      </c>
      <c r="X40" s="11">
        <f>IF('Division 2'!$AD$4='Division 2'!$V40,'Division 2'!$X$4,"")</f>
        <v>0</v>
      </c>
      <c r="Y40" s="11">
        <f>IF('Division 2'!$AD$5='Division 2'!$V40,'Division 2'!$X$5,"")</f>
        <v>0</v>
      </c>
      <c r="Z40" s="11">
        <f>IF('Division 2'!$AD$6='Division 2'!$V40,'Division 2'!$X$6,"")</f>
        <v>0</v>
      </c>
      <c r="AA40" s="11">
        <f>IF('Division 2'!$AD$7='Division 2'!$V40,'Division 2'!$X$7,"")</f>
        <v>0</v>
      </c>
      <c r="AB40" s="11">
        <f>IF('Division 2'!$AD$8='Division 2'!$V40,'Division 2'!$X$8,"")</f>
        <v>5</v>
      </c>
      <c r="AC40" s="11">
        <f>IF('Division 2'!$AD$9='Division 2'!$V40,'Division 2'!$X$9,"")</f>
        <v>0</v>
      </c>
      <c r="AD40" s="11">
        <f>IF('Division 2'!$AD$10='Division 2'!$V40,'Division 2'!$X$10,"")</f>
        <v>0</v>
      </c>
      <c r="AE40" s="11">
        <f>+SUM('Division 2'!W40:AD40)</f>
        <v>5</v>
      </c>
      <c r="BO40"/>
      <c r="BQ40" s="2"/>
    </row>
    <row r="41" spans="67:69" ht="12.75">
      <c r="BO41"/>
      <c r="BQ41" s="2"/>
    </row>
    <row r="42" spans="2:69" ht="12.75">
      <c r="B42" s="75"/>
      <c r="W42" t="s">
        <v>29</v>
      </c>
      <c r="BO42"/>
      <c r="BQ42" s="2"/>
    </row>
    <row r="43" spans="2:69" ht="12.75">
      <c r="B43" s="75"/>
      <c r="V43" s="11">
        <v>1</v>
      </c>
      <c r="W43" s="11">
        <f>IF('Division 2'!$AD$3='Division 2'!$V43,'Division 2'!$AA$3,"")</f>
        <v>0</v>
      </c>
      <c r="X43" s="11">
        <f>IF('Division 2'!$AD$4='Division 2'!$V43,'Division 2'!$AA$4,"")</f>
        <v>0</v>
      </c>
      <c r="Y43" s="11">
        <f>IF('Division 2'!$AD$5='Division 2'!$V43,'Division 2'!$AA$5,"")</f>
        <v>0</v>
      </c>
      <c r="Z43" s="11">
        <f>IF('Division 2'!$AD$6='Division 2'!$V43,'Division 2'!$AA$6,"")</f>
        <v>0</v>
      </c>
      <c r="AA43" s="11">
        <f>IF('Division 2'!$AD$7='Division 2'!$V43,'Division 2'!$AA$7,"")</f>
        <v>0</v>
      </c>
      <c r="AB43" s="11">
        <f>IF('Division 2'!$AD$8='Division 2'!$V43,'Division 2'!$AA$8,"")</f>
        <v>0</v>
      </c>
      <c r="AC43" s="11">
        <f>IF('Division 2'!$AD$9='Division 2'!$V43,'Division 2'!$AA$9,"")</f>
        <v>0</v>
      </c>
      <c r="AD43" s="11">
        <f>IF('Division 2'!$AD$10='Division 2'!$V43,'Division 2'!$AA$10,"")</f>
        <v>70</v>
      </c>
      <c r="AE43" s="11">
        <f>+SUM('Division 2'!W43:AD43)</f>
        <v>70</v>
      </c>
      <c r="BO43"/>
      <c r="BQ43" s="2"/>
    </row>
    <row r="44" spans="2:69" ht="12.75">
      <c r="B44" s="75"/>
      <c r="V44" s="11">
        <v>2</v>
      </c>
      <c r="W44" s="11">
        <f>IF('Division 2'!$AD$3='Division 2'!$V44,'Division 2'!$AA$3,"")</f>
        <v>0</v>
      </c>
      <c r="X44" s="11">
        <f>IF('Division 2'!$AD$4='Division 2'!$V44,'Division 2'!$AA$4,"")</f>
        <v>0</v>
      </c>
      <c r="Y44" s="11">
        <f>IF('Division 2'!$AD$5='Division 2'!$V44,'Division 2'!$AA$5,"")</f>
        <v>0</v>
      </c>
      <c r="Z44" s="11">
        <f>IF('Division 2'!$AD$6='Division 2'!$V44,'Division 2'!$AA$6,"")</f>
        <v>69</v>
      </c>
      <c r="AA44" s="11">
        <f>IF('Division 2'!$AD$7='Division 2'!$V44,'Division 2'!$AA$7,"")</f>
        <v>0</v>
      </c>
      <c r="AB44" s="11">
        <f>IF('Division 2'!$AD$8='Division 2'!$V44,'Division 2'!$AA$8,"")</f>
        <v>0</v>
      </c>
      <c r="AC44" s="11">
        <f>IF('Division 2'!$AD$9='Division 2'!$V44,'Division 2'!$AA$9,"")</f>
        <v>0</v>
      </c>
      <c r="AD44" s="11">
        <f>IF('Division 2'!$AD$10='Division 2'!$V44,'Division 2'!$AA$10,"")</f>
        <v>0</v>
      </c>
      <c r="AE44" s="11">
        <f>+SUM('Division 2'!W44:AD44)</f>
        <v>69</v>
      </c>
      <c r="BO44"/>
      <c r="BQ44" s="2"/>
    </row>
    <row r="45" spans="2:69" ht="12.75">
      <c r="B45" s="75"/>
      <c r="V45" s="11">
        <v>3</v>
      </c>
      <c r="W45" s="11">
        <f>IF('Division 2'!$AD$3='Division 2'!$V45,'Division 2'!$AA$3,"")</f>
        <v>65</v>
      </c>
      <c r="X45" s="11">
        <f>IF('Division 2'!$AD$4='Division 2'!$V45,'Division 2'!$AA$4,"")</f>
        <v>0</v>
      </c>
      <c r="Y45" s="11">
        <f>IF('Division 2'!$AD$5='Division 2'!$V45,'Division 2'!$AA$5,"")</f>
        <v>0</v>
      </c>
      <c r="Z45" s="11">
        <f>IF('Division 2'!$AD$6='Division 2'!$V45,'Division 2'!$AA$6,"")</f>
        <v>0</v>
      </c>
      <c r="AA45" s="11">
        <f>IF('Division 2'!$AD$7='Division 2'!$V45,'Division 2'!$AA$7,"")</f>
        <v>0</v>
      </c>
      <c r="AB45" s="11">
        <f>IF('Division 2'!$AD$8='Division 2'!$V45,'Division 2'!$AA$8,"")</f>
        <v>0</v>
      </c>
      <c r="AC45" s="11">
        <f>IF('Division 2'!$AD$9='Division 2'!$V45,'Division 2'!$AA$9,"")</f>
        <v>0</v>
      </c>
      <c r="AD45" s="11">
        <f>IF('Division 2'!$AD$10='Division 2'!$V45,'Division 2'!$AA$10,"")</f>
        <v>0</v>
      </c>
      <c r="AE45" s="11">
        <f>+SUM('Division 2'!W45:AD45)</f>
        <v>65</v>
      </c>
      <c r="BO45"/>
      <c r="BQ45" s="2"/>
    </row>
    <row r="46" spans="22:69" ht="12.75">
      <c r="V46" s="11">
        <v>4</v>
      </c>
      <c r="W46" s="11">
        <f>IF('Division 2'!$AD$3='Division 2'!$V46,'Division 2'!$AA$3,"")</f>
        <v>0</v>
      </c>
      <c r="X46" s="11">
        <f>IF('Division 2'!$AD$4='Division 2'!$V46,'Division 2'!$AA$4,"")</f>
        <v>0</v>
      </c>
      <c r="Y46" s="11">
        <f>IF('Division 2'!$AD$5='Division 2'!$V46,'Division 2'!$AA$5,"")</f>
        <v>0</v>
      </c>
      <c r="Z46" s="11">
        <f>IF('Division 2'!$AD$6='Division 2'!$V46,'Division 2'!$AA$6,"")</f>
        <v>0</v>
      </c>
      <c r="AA46" s="11">
        <f>IF('Division 2'!$AD$7='Division 2'!$V46,'Division 2'!$AA$7,"")</f>
        <v>0</v>
      </c>
      <c r="AB46" s="11">
        <f>IF('Division 2'!$AD$8='Division 2'!$V46,'Division 2'!$AA$8,"")</f>
        <v>0</v>
      </c>
      <c r="AC46" s="11">
        <f>IF('Division 2'!$AD$9='Division 2'!$V46,'Division 2'!$AA$9,"")</f>
        <v>62</v>
      </c>
      <c r="AD46" s="11">
        <f>IF('Division 2'!$AD$10='Division 2'!$V46,'Division 2'!$AA$10,"")</f>
        <v>0</v>
      </c>
      <c r="AE46" s="11">
        <f>+SUM('Division 2'!W46:AD46)</f>
        <v>62</v>
      </c>
      <c r="BO46"/>
      <c r="BQ46" s="2"/>
    </row>
    <row r="47" spans="22:69" ht="12.75">
      <c r="V47" s="11">
        <v>5</v>
      </c>
      <c r="W47" s="11">
        <f>IF('Division 2'!$AD$3='Division 2'!$V47,'Division 2'!$AA$3,"")</f>
        <v>0</v>
      </c>
      <c r="X47" s="11">
        <f>IF('Division 2'!$AD$4='Division 2'!$V47,'Division 2'!$AA$4,"")</f>
        <v>0</v>
      </c>
      <c r="Y47" s="11">
        <f>IF('Division 2'!$AD$5='Division 2'!$V47,'Division 2'!$AA$5,"")</f>
        <v>0</v>
      </c>
      <c r="Z47" s="11">
        <f>IF('Division 2'!$AD$6='Division 2'!$V47,'Division 2'!$AA$6,"")</f>
        <v>0</v>
      </c>
      <c r="AA47" s="11">
        <f>IF('Division 2'!$AD$7='Division 2'!$V47,'Division 2'!$AA$7,"")</f>
        <v>59</v>
      </c>
      <c r="AB47" s="11">
        <f>IF('Division 2'!$AD$8='Division 2'!$V47,'Division 2'!$AA$8,"")</f>
        <v>0</v>
      </c>
      <c r="AC47" s="11">
        <f>IF('Division 2'!$AD$9='Division 2'!$V47,'Division 2'!$AA$9,"")</f>
        <v>0</v>
      </c>
      <c r="AD47" s="11">
        <f>IF('Division 2'!$AD$10='Division 2'!$V47,'Division 2'!$AA$10,"")</f>
        <v>0</v>
      </c>
      <c r="AE47" s="11">
        <f>+SUM('Division 2'!W47:AD47)</f>
        <v>59</v>
      </c>
      <c r="BO47"/>
      <c r="BQ47" s="2"/>
    </row>
    <row r="48" spans="22:69" ht="12.75">
      <c r="V48" s="11">
        <v>6</v>
      </c>
      <c r="W48" s="11">
        <f>IF('Division 2'!$AD$3='Division 2'!$V48,'Division 2'!$AA$3,"")</f>
        <v>0</v>
      </c>
      <c r="X48" s="11">
        <f>IF('Division 2'!$AD$4='Division 2'!$V48,'Division 2'!$AA$4,"")</f>
        <v>0</v>
      </c>
      <c r="Y48" s="11">
        <f>IF('Division 2'!$AD$5='Division 2'!$V48,'Division 2'!$AA$5,"")</f>
        <v>62</v>
      </c>
      <c r="Z48" s="11">
        <f>IF('Division 2'!$AD$6='Division 2'!$V48,'Division 2'!$AA$6,"")</f>
        <v>0</v>
      </c>
      <c r="AA48" s="11">
        <f>IF('Division 2'!$AD$7='Division 2'!$V48,'Division 2'!$AA$7,"")</f>
        <v>0</v>
      </c>
      <c r="AB48" s="11">
        <f>IF('Division 2'!$AD$8='Division 2'!$V48,'Division 2'!$AA$8,"")</f>
        <v>0</v>
      </c>
      <c r="AC48" s="11">
        <f>IF('Division 2'!$AD$9='Division 2'!$V48,'Division 2'!$AA$9,"")</f>
        <v>0</v>
      </c>
      <c r="AD48" s="11">
        <f>IF('Division 2'!$AD$10='Division 2'!$V48,'Division 2'!$AA$10,"")</f>
        <v>0</v>
      </c>
      <c r="AE48" s="11">
        <f>+SUM('Division 2'!W48:AD48)</f>
        <v>62</v>
      </c>
      <c r="BO48"/>
      <c r="BQ48" s="2"/>
    </row>
    <row r="49" spans="22:69" ht="12.75">
      <c r="V49" s="11">
        <v>7</v>
      </c>
      <c r="W49" s="11">
        <f>IF('Division 2'!$AD$3='Division 2'!$V49,'Division 2'!$AA$3,"")</f>
        <v>0</v>
      </c>
      <c r="X49" s="11">
        <f>IF('Division 2'!$AD$4='Division 2'!$V49,'Division 2'!$AA$4,"")</f>
        <v>62</v>
      </c>
      <c r="Y49" s="11">
        <f>IF('Division 2'!$AD$5='Division 2'!$V49,'Division 2'!$AA$5,"")</f>
        <v>0</v>
      </c>
      <c r="Z49" s="11">
        <f>IF('Division 2'!$AD$6='Division 2'!$V49,'Division 2'!$AA$6,"")</f>
        <v>0</v>
      </c>
      <c r="AA49" s="11">
        <f>IF('Division 2'!$AD$7='Division 2'!$V49,'Division 2'!$AA$7,"")</f>
        <v>0</v>
      </c>
      <c r="AB49" s="11">
        <f>IF('Division 2'!$AD$8='Division 2'!$V49,'Division 2'!$AA$8,"")</f>
        <v>0</v>
      </c>
      <c r="AC49" s="11">
        <f>IF('Division 2'!$AD$9='Division 2'!$V49,'Division 2'!$AA$9,"")</f>
        <v>0</v>
      </c>
      <c r="AD49" s="11">
        <f>IF('Division 2'!$AD$10='Division 2'!$V49,'Division 2'!$AA$10,"")</f>
        <v>0</v>
      </c>
      <c r="AE49" s="11">
        <f>+SUM('Division 2'!W49:AD49)</f>
        <v>62</v>
      </c>
      <c r="BO49"/>
      <c r="BQ49" s="2"/>
    </row>
    <row r="50" spans="22:69" ht="12.75">
      <c r="V50" s="11">
        <v>8</v>
      </c>
      <c r="W50" s="11">
        <f>IF('Division 2'!$AD$3='Division 2'!$V50,'Division 2'!$AA$3,"")</f>
        <v>0</v>
      </c>
      <c r="X50" s="11">
        <f>IF('Division 2'!$AD$4='Division 2'!$V50,'Division 2'!$AA$4,"")</f>
        <v>0</v>
      </c>
      <c r="Y50" s="11">
        <f>IF('Division 2'!$AD$5='Division 2'!$V50,'Division 2'!$AA$5,"")</f>
        <v>0</v>
      </c>
      <c r="Z50" s="11">
        <f>IF('Division 2'!$AD$6='Division 2'!$V50,'Division 2'!$AA$6,"")</f>
        <v>0</v>
      </c>
      <c r="AA50" s="11">
        <f>IF('Division 2'!$AD$7='Division 2'!$V50,'Division 2'!$AA$7,"")</f>
        <v>0</v>
      </c>
      <c r="AB50" s="11">
        <f>IF('Division 2'!$AD$8='Division 2'!$V50,'Division 2'!$AA$8,"")</f>
        <v>55</v>
      </c>
      <c r="AC50" s="11">
        <f>IF('Division 2'!$AD$9='Division 2'!$V50,'Division 2'!$AA$9,"")</f>
        <v>0</v>
      </c>
      <c r="AD50" s="11">
        <f>IF('Division 2'!$AD$10='Division 2'!$V50,'Division 2'!$AA$10,"")</f>
        <v>0</v>
      </c>
      <c r="AE50" s="11">
        <f>+SUM('Division 2'!W50:AD50)</f>
        <v>55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ErrorMessage="1" error="value between 0 - 9 " sqref="S3:U10 L7 P9 R10:U10">
      <formula1>0</formula1>
      <formula2>9</formula2>
    </dataValidation>
    <dataValidation type="whole" allowBlank="1" showInputMessage="1" showErrorMessage="1" prompt="home score&#10;" error="value between 0 - 9 " sqref="C3:E3 G3:G4 I3:I5 K3:K10 M3:M7 O3:O9 Q3:Q10 C4:C9 E4:G4 E5:E10 G5:I5 G6:G10 I6:K6 I7:I10 M8:O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GD50"/>
  <sheetViews>
    <sheetView zoomScale="120" zoomScaleNormal="120" workbookViewId="0" topLeftCell="A10">
      <selection activeCell="CK12" activeCellId="1" sqref="I4:M4 CK12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1" customWidth="1"/>
    <col min="20" max="21" width="0" style="1" hidden="1" customWidth="1"/>
    <col min="22" max="66" width="0" style="0" hidden="1" customWidth="1"/>
    <col min="67" max="68" width="0" style="2" hidden="1" customWidth="1"/>
    <col min="69" max="88" width="0" style="0" hidden="1" customWidth="1"/>
    <col min="89" max="89" width="6.625" style="0" customWidth="1"/>
    <col min="91" max="91" width="14.125" style="0" customWidth="1"/>
    <col min="92" max="92" width="8.625" style="0" customWidth="1"/>
    <col min="93" max="93" width="9.875" style="0" customWidth="1"/>
    <col min="94" max="94" width="17.625" style="0" customWidth="1"/>
  </cols>
  <sheetData>
    <row r="1" spans="1:89" ht="19.5" customHeight="1">
      <c r="A1" s="3" t="s">
        <v>41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6" s="11" customFormat="1" ht="19.5" customHeight="1">
      <c r="A2" s="3"/>
      <c r="B2" s="3"/>
      <c r="C2" s="87">
        <f>+'Shield A'!B3</f>
        <v>0</v>
      </c>
      <c r="D2" s="87"/>
      <c r="E2" s="88">
        <f>+'Shield A'!B4</f>
        <v>0</v>
      </c>
      <c r="F2" s="88"/>
      <c r="G2" s="88">
        <f>+'Shield A'!B5</f>
        <v>0</v>
      </c>
      <c r="H2" s="88"/>
      <c r="I2" s="88">
        <f>+'Shield A'!B6</f>
        <v>0</v>
      </c>
      <c r="J2" s="88"/>
      <c r="K2" s="88">
        <f>+'Shield A'!B7</f>
        <v>0</v>
      </c>
      <c r="L2" s="88"/>
      <c r="M2" s="88">
        <f>+'Shield A'!B8</f>
        <v>0</v>
      </c>
      <c r="N2" s="88"/>
      <c r="O2" s="88">
        <f>+'Shield A'!B9</f>
        <v>0</v>
      </c>
      <c r="P2" s="88"/>
      <c r="Q2" s="88">
        <f>+'Shield A'!B10</f>
        <v>0</v>
      </c>
      <c r="R2" s="8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92" ht="19.5" customHeight="1">
      <c r="A3" s="89" t="s">
        <v>11</v>
      </c>
      <c r="B3" s="90" t="s">
        <v>14</v>
      </c>
      <c r="C3" s="91"/>
      <c r="D3" s="18"/>
      <c r="E3" s="19">
        <v>3</v>
      </c>
      <c r="F3" s="20">
        <f>+IF('Shield A'!E3="","",9-'Shield A'!E3)</f>
        <v>6</v>
      </c>
      <c r="G3" s="19"/>
      <c r="H3" s="20">
        <f>+IF('Shield A'!G3="","",9-'Shield A'!G3)</f>
        <v>0</v>
      </c>
      <c r="I3" s="19"/>
      <c r="J3" s="20">
        <f>+IF('Shield A'!I3="","",9-'Shield A'!I3)</f>
        <v>0</v>
      </c>
      <c r="K3" s="19">
        <v>8</v>
      </c>
      <c r="L3" s="20">
        <f>+IF('Shield A'!K3="","",9-'Shield A'!K3)</f>
        <v>1</v>
      </c>
      <c r="M3" s="19">
        <v>6</v>
      </c>
      <c r="N3" s="20">
        <f>+IF('Shield A'!M3="","",9-'Shield A'!M3)</f>
        <v>3</v>
      </c>
      <c r="O3" s="19">
        <v>4</v>
      </c>
      <c r="P3" s="20">
        <f>+IF('Shield A'!O3="","",9-'Shield A'!O3)</f>
        <v>5</v>
      </c>
      <c r="Q3" s="19"/>
      <c r="R3" s="20">
        <f>+IF('Shield A'!Q3="","",9-'Shield A'!Q3)</f>
        <v>0</v>
      </c>
      <c r="S3" s="21"/>
      <c r="T3" s="21"/>
      <c r="U3" s="21"/>
      <c r="V3" s="12">
        <f>+'Shield A'!B3</f>
        <v>0</v>
      </c>
      <c r="W3" s="13">
        <f>COUNTIF('Shield A'!$BS$3:$CH$10,'Shield A'!V3)</f>
        <v>7</v>
      </c>
      <c r="X3" s="13">
        <f>COUNTIF('Shield A'!$BA$3:$BO$10,'Shield A'!V3)</f>
        <v>3</v>
      </c>
      <c r="Y3" s="13">
        <f>+'Shield A'!W3-'Shield A'!X3</f>
        <v>4</v>
      </c>
      <c r="Z3" s="13">
        <f>+'Shield A'!X3*2</f>
        <v>6</v>
      </c>
      <c r="AA3" s="22">
        <f>+('Shield A'!C3+'Shield A'!E3+'Shield A'!G3+'Shield A'!I3+'Shield A'!K3+'Shield A'!M3+'Shield A'!O3+'Shield A'!Q3)+SUM('Shield A'!D3:D10)</f>
        <v>34</v>
      </c>
      <c r="AB3" s="23">
        <f>+'Shield A'!Z3+'Shield A'!AA3</f>
        <v>40</v>
      </c>
      <c r="AC3" s="24">
        <f>+'Shield A'!AB3+'Shield A'!X3/100+0.0001</f>
        <v>40.030100000000004</v>
      </c>
      <c r="AD3">
        <f>RANK('Shield A'!AC3,'Shield A'!$AC$3:$AC$10,0)</f>
        <v>4</v>
      </c>
      <c r="AH3" s="13">
        <f>+IF('Shield A'!C3&gt;4,'Shield A'!$B3,'Shield A'!C$2)</f>
        <v>0</v>
      </c>
      <c r="AI3" s="13"/>
      <c r="AJ3" s="13">
        <f>+IF('Shield A'!E3&gt;4,'Shield A'!$B3,'Shield A'!E$2)</f>
        <v>0</v>
      </c>
      <c r="AK3" s="13"/>
      <c r="AL3" s="13">
        <f>+IF('Shield A'!G3&gt;4,'Shield A'!$B3,'Shield A'!G$2)</f>
        <v>0</v>
      </c>
      <c r="AM3" s="13"/>
      <c r="AN3" s="13">
        <f>+IF('Shield A'!I3&gt;4,'Shield A'!$B3,'Shield A'!I$2)</f>
        <v>0</v>
      </c>
      <c r="AO3" s="13"/>
      <c r="AP3" s="13">
        <f>+IF('Shield A'!K3&gt;4,'Shield A'!$B3,'Shield A'!K$2)</f>
        <v>0</v>
      </c>
      <c r="AQ3" s="13"/>
      <c r="AR3" s="13">
        <f>+IF('Shield A'!M3&gt;4,'Shield A'!$B3,'Shield A'!M$2)</f>
        <v>0</v>
      </c>
      <c r="AS3" s="13"/>
      <c r="AT3" s="13">
        <f>+IF('Shield A'!O3&gt;4,'Shield A'!$B3,'Shield A'!O$2)</f>
        <v>0</v>
      </c>
      <c r="AU3" s="13"/>
      <c r="AV3" s="13">
        <f>+IF('Shield A'!Q3&gt;4,'Shield A'!$B3,'Shield A'!Q$2)</f>
        <v>0</v>
      </c>
      <c r="AW3" s="2"/>
      <c r="AX3" s="2"/>
      <c r="AY3" s="2"/>
      <c r="AZ3" s="2"/>
      <c r="BA3" s="13">
        <f>IF('Shield A'!C3="","",'Shield A'!AH3)</f>
        <v>0</v>
      </c>
      <c r="BB3" s="13">
        <f>IF('Shield A'!D3="","",'Shield A'!AI3)</f>
        <v>0</v>
      </c>
      <c r="BC3" s="13">
        <f>IF('Shield A'!E3="","",'Shield A'!AJ3)</f>
        <v>0</v>
      </c>
      <c r="BD3" s="13"/>
      <c r="BE3" s="13">
        <f>IF('Shield A'!G3="","",'Shield A'!AL3)</f>
        <v>0</v>
      </c>
      <c r="BF3" s="13"/>
      <c r="BG3" s="13">
        <f>IF('Shield A'!I3="","",'Shield A'!AN3)</f>
        <v>0</v>
      </c>
      <c r="BH3" s="13"/>
      <c r="BI3" s="13">
        <f>IF('Shield A'!K3="","",'Shield A'!AP3)</f>
        <v>0</v>
      </c>
      <c r="BJ3" s="13"/>
      <c r="BK3" s="13">
        <f>IF('Shield A'!M3="","",'Shield A'!AR3)</f>
        <v>0</v>
      </c>
      <c r="BL3" s="13"/>
      <c r="BM3" s="13">
        <f>IF('Shield A'!O3="","",'Shield A'!AT3)</f>
        <v>0</v>
      </c>
      <c r="BN3" s="13"/>
      <c r="BO3" s="13">
        <f>IF('Shield A'!Q3="","",'Shield A'!AV3)</f>
        <v>0</v>
      </c>
      <c r="BQ3" s="2"/>
      <c r="BS3" s="13">
        <f>+IF('Shield A'!C3="","",'Shield A'!$B3)</f>
        <v>0</v>
      </c>
      <c r="BT3" s="13">
        <f>+IF('Shield A'!D3="","",'Shield A'!$C$2)</f>
        <v>0</v>
      </c>
      <c r="BU3" s="13">
        <f>+IF('Shield A'!E3="","",'Shield A'!$B3)</f>
        <v>0</v>
      </c>
      <c r="BV3" s="13">
        <f>+IF('Shield A'!F3="","",'Shield A'!$E$2)</f>
        <v>0</v>
      </c>
      <c r="BW3" s="13">
        <f>+IF('Shield A'!G3="","",'Shield A'!$B3)</f>
        <v>0</v>
      </c>
      <c r="BX3" s="13">
        <f>+IF('Shield A'!H3="","",'Shield A'!$G$2)</f>
        <v>0</v>
      </c>
      <c r="BY3" s="13">
        <f>+IF('Shield A'!I3="","",'Shield A'!$B3)</f>
        <v>0</v>
      </c>
      <c r="BZ3" s="13">
        <f>+IF('Shield A'!J3="","",'Shield A'!$I$2)</f>
        <v>0</v>
      </c>
      <c r="CA3" s="13">
        <f>+IF('Shield A'!K3="","",'Shield A'!$B3)</f>
        <v>0</v>
      </c>
      <c r="CB3" s="13">
        <f>+IF('Shield A'!L3="","",'Shield A'!$K$2)</f>
        <v>0</v>
      </c>
      <c r="CC3" s="13">
        <f>+IF('Shield A'!M3="","",'Shield A'!$B3)</f>
        <v>0</v>
      </c>
      <c r="CD3" s="13">
        <f>+IF('Shield A'!N3="","",'Shield A'!$M$2)</f>
        <v>0</v>
      </c>
      <c r="CE3" s="13">
        <f>+IF('Shield A'!O3="","",'Shield A'!$B3)</f>
        <v>0</v>
      </c>
      <c r="CF3" s="13">
        <f>+IF('Shield A'!P3="","",'Shield A'!$O$2)</f>
        <v>0</v>
      </c>
      <c r="CG3" s="13">
        <f>+IF('Shield A'!Q3="","",'Shield A'!$B3)</f>
        <v>0</v>
      </c>
      <c r="CH3" s="13">
        <f>+IF('Shield A'!R3="","",'Shield A'!$Q$2)</f>
        <v>0</v>
      </c>
      <c r="CK3" s="92"/>
      <c r="CL3" s="26"/>
      <c r="CM3" s="25"/>
      <c r="CN3" s="15"/>
    </row>
    <row r="4" spans="1:91" ht="19.5" customHeight="1">
      <c r="A4" s="89"/>
      <c r="B4" s="90" t="s">
        <v>38</v>
      </c>
      <c r="C4" s="93"/>
      <c r="D4" s="20">
        <f>+IF('Shield A'!C4="","",9-'Shield A'!C4)</f>
        <v>0</v>
      </c>
      <c r="E4" s="18"/>
      <c r="F4" s="18"/>
      <c r="G4" s="19">
        <v>4</v>
      </c>
      <c r="H4" s="20">
        <f>+IF('Shield A'!G4="","",9-'Shield A'!G4)</f>
        <v>5</v>
      </c>
      <c r="I4" s="19">
        <v>5</v>
      </c>
      <c r="J4" s="20">
        <f>+IF('Shield A'!I4="","",9-'Shield A'!I4)</f>
        <v>4</v>
      </c>
      <c r="K4" s="19"/>
      <c r="L4" s="20">
        <f>+IF('Shield A'!K4="","",9-'Shield A'!K4)</f>
        <v>0</v>
      </c>
      <c r="M4" s="19"/>
      <c r="N4" s="20">
        <f>+IF('Shield A'!M4="","",9-'Shield A'!M4)</f>
        <v>0</v>
      </c>
      <c r="O4" s="19">
        <v>4</v>
      </c>
      <c r="P4" s="20">
        <f>+IF('Shield A'!O4="","",9-'Shield A'!O4)</f>
        <v>5</v>
      </c>
      <c r="Q4" s="19">
        <v>4</v>
      </c>
      <c r="R4" s="20">
        <f>+IF('Shield A'!Q4="","",9-'Shield A'!Q4)</f>
        <v>5</v>
      </c>
      <c r="S4" s="21"/>
      <c r="T4" s="21"/>
      <c r="U4" s="21"/>
      <c r="V4" s="12">
        <f>+'Shield A'!B4</f>
        <v>0</v>
      </c>
      <c r="W4" s="13">
        <f>COUNTIF('Shield A'!$BS$3:$CH$10,'Shield A'!V4)</f>
        <v>7</v>
      </c>
      <c r="X4" s="13">
        <f>COUNTIF('Shield A'!$BA$3:$BO$10,'Shield A'!V4)</f>
        <v>2</v>
      </c>
      <c r="Y4" s="13">
        <f>+'Shield A'!W4-'Shield A'!X4</f>
        <v>5</v>
      </c>
      <c r="Z4" s="13">
        <f>+'Shield A'!X4*2</f>
        <v>4</v>
      </c>
      <c r="AA4" s="22">
        <f>+('Shield A'!C4+'Shield A'!E4+'Shield A'!G4+'Shield A'!I4+'Shield A'!K4+'Shield A'!M4+'Shield A'!O4+'Shield A'!Q4)+SUM('Shield A'!F3:F10)</f>
        <v>29</v>
      </c>
      <c r="AB4" s="23">
        <f>+'Shield A'!Z4+'Shield A'!AA4</f>
        <v>33</v>
      </c>
      <c r="AC4" s="24">
        <f>+'Shield A'!AB4+'Shield A'!X4/100+0.0002</f>
        <v>33.0202</v>
      </c>
      <c r="AD4">
        <f>RANK('Shield A'!AC4,'Shield A'!$AC$3:$AC$10,0)</f>
        <v>8</v>
      </c>
      <c r="AH4" s="13">
        <f>+IF('Shield A'!C4&gt;4,'Shield A'!$B4,'Shield A'!C$2)</f>
        <v>0</v>
      </c>
      <c r="AI4" s="13"/>
      <c r="AJ4" s="13">
        <f>+IF('Shield A'!E4&gt;4,'Shield A'!$B4,'Shield A'!E$2)</f>
        <v>0</v>
      </c>
      <c r="AK4" s="13"/>
      <c r="AL4" s="13">
        <f>+IF('Shield A'!G4&gt;4,'Shield A'!$B4,'Shield A'!G$2)</f>
        <v>0</v>
      </c>
      <c r="AM4" s="13"/>
      <c r="AN4" s="13">
        <f>+IF('Shield A'!I4&gt;4,'Shield A'!$B4,'Shield A'!I$2)</f>
        <v>0</v>
      </c>
      <c r="AO4" s="13"/>
      <c r="AP4" s="13">
        <f>+IF('Shield A'!K4&gt;4,'Shield A'!$B4,'Shield A'!K$2)</f>
        <v>0</v>
      </c>
      <c r="AQ4" s="13"/>
      <c r="AR4" s="13">
        <f>+IF('Shield A'!M4&gt;4,'Shield A'!$B4,'Shield A'!M$2)</f>
        <v>0</v>
      </c>
      <c r="AS4" s="13"/>
      <c r="AT4" s="13">
        <f>+IF('Shield A'!O4&gt;4,'Shield A'!$B4,'Shield A'!O$2)</f>
        <v>0</v>
      </c>
      <c r="AU4" s="13"/>
      <c r="AV4" s="13">
        <f>+IF('Shield A'!Q4&gt;4,'Shield A'!$B4,'Shield A'!Q$2)</f>
        <v>0</v>
      </c>
      <c r="AW4" s="2"/>
      <c r="AX4" s="2"/>
      <c r="AY4" s="2"/>
      <c r="AZ4" s="2"/>
      <c r="BA4" s="13">
        <f>IF('Shield A'!C4="","",'Shield A'!AH4)</f>
        <v>0</v>
      </c>
      <c r="BB4" s="13"/>
      <c r="BC4" s="13">
        <f>IF('Shield A'!E4="","",'Shield A'!AJ4)</f>
        <v>0</v>
      </c>
      <c r="BD4" s="13"/>
      <c r="BE4" s="13">
        <f>IF('Shield A'!G4="","",'Shield A'!AL4)</f>
        <v>0</v>
      </c>
      <c r="BF4" s="13"/>
      <c r="BG4" s="13">
        <f>IF('Shield A'!I4="","",'Shield A'!AN4)</f>
        <v>0</v>
      </c>
      <c r="BH4" s="13"/>
      <c r="BI4" s="13">
        <f>IF('Shield A'!K4="","",'Shield A'!AP4)</f>
        <v>0</v>
      </c>
      <c r="BJ4" s="13"/>
      <c r="BK4" s="13">
        <f>IF('Shield A'!M4="","",'Shield A'!AR4)</f>
        <v>0</v>
      </c>
      <c r="BL4" s="13"/>
      <c r="BM4" s="13">
        <f>IF('Shield A'!O4="","",'Shield A'!AT4)</f>
        <v>0</v>
      </c>
      <c r="BN4" s="13"/>
      <c r="BO4" s="13">
        <f>IF('Shield A'!Q4="","",'Shield A'!AV4)</f>
        <v>0</v>
      </c>
      <c r="BQ4" s="2"/>
      <c r="BS4" s="13">
        <f>+IF('Shield A'!C4="","",'Shield A'!$B4)</f>
        <v>0</v>
      </c>
      <c r="BT4" s="13">
        <f>+IF('Shield A'!D4="","",'Shield A'!$C$2)</f>
        <v>0</v>
      </c>
      <c r="BU4" s="13">
        <f>+IF('Shield A'!E4="","",'Shield A'!$B4)</f>
        <v>0</v>
      </c>
      <c r="BV4" s="13">
        <f>+IF('Shield A'!F4="","",'Shield A'!$E$2)</f>
        <v>0</v>
      </c>
      <c r="BW4" s="13">
        <f>+IF('Shield A'!G4="","",'Shield A'!$B4)</f>
        <v>0</v>
      </c>
      <c r="BX4" s="13">
        <f>+IF('Shield A'!H4="","",'Shield A'!$G$2)</f>
        <v>0</v>
      </c>
      <c r="BY4" s="13">
        <f>+IF('Shield A'!I4="","",'Shield A'!$B4)</f>
        <v>0</v>
      </c>
      <c r="BZ4" s="13">
        <f>+IF('Shield A'!J4="","",'Shield A'!$I$2)</f>
        <v>0</v>
      </c>
      <c r="CA4" s="13">
        <f>+IF('Shield A'!K4="","",'Shield A'!$B4)</f>
        <v>0</v>
      </c>
      <c r="CB4" s="13">
        <f>+IF('Shield A'!L4="","",'Shield A'!$K$2)</f>
        <v>0</v>
      </c>
      <c r="CC4" s="13">
        <f>+IF('Shield A'!M4="","",'Shield A'!$B4)</f>
        <v>0</v>
      </c>
      <c r="CD4" s="13">
        <f>+IF('Shield A'!N4="","",'Shield A'!$M$2)</f>
        <v>0</v>
      </c>
      <c r="CE4" s="13">
        <f>+IF('Shield A'!O4="","",'Shield A'!$B4)</f>
        <v>0</v>
      </c>
      <c r="CF4" s="13">
        <f>+IF('Shield A'!P4="","",'Shield A'!$O$2)</f>
        <v>0</v>
      </c>
      <c r="CG4" s="13">
        <f>+IF('Shield A'!Q4="","",'Shield A'!$B4)</f>
        <v>0</v>
      </c>
      <c r="CH4" s="13">
        <f>+IF('Shield A'!R4="","",'Shield A'!$Q$2)</f>
        <v>0</v>
      </c>
      <c r="CJ4" s="94"/>
      <c r="CK4" s="95"/>
      <c r="CL4" s="80"/>
      <c r="CM4" s="40"/>
    </row>
    <row r="5" spans="1:92" ht="19.5" customHeight="1">
      <c r="A5" s="89"/>
      <c r="B5" s="90" t="s">
        <v>18</v>
      </c>
      <c r="C5" s="93">
        <v>5</v>
      </c>
      <c r="D5" s="20">
        <f>+IF('Shield A'!C5="","",9-'Shield A'!C5)</f>
        <v>4</v>
      </c>
      <c r="E5" s="19"/>
      <c r="F5" s="20">
        <f>+IF('Shield A'!E5="","",9-'Shield A'!E5)</f>
        <v>0</v>
      </c>
      <c r="G5" s="18"/>
      <c r="H5" s="18"/>
      <c r="I5" s="19">
        <v>4</v>
      </c>
      <c r="J5" s="20">
        <f>+IF('Shield A'!I5="","",9-'Shield A'!I5)</f>
        <v>5</v>
      </c>
      <c r="K5" s="19"/>
      <c r="L5" s="20">
        <f>+IF('Shield A'!K5="","",9-'Shield A'!K5)</f>
        <v>0</v>
      </c>
      <c r="M5" s="19"/>
      <c r="N5" s="20">
        <f>+IF('Shield A'!M5="","",9-'Shield A'!M5)</f>
        <v>0</v>
      </c>
      <c r="O5" s="19"/>
      <c r="P5" s="20">
        <f>+IF('Shield A'!O5="","",9-'Shield A'!O5)</f>
        <v>0</v>
      </c>
      <c r="Q5" s="19">
        <v>6</v>
      </c>
      <c r="R5" s="20">
        <f>+IF('Shield A'!Q5="","",9-'Shield A'!Q5)</f>
        <v>3</v>
      </c>
      <c r="S5" s="21"/>
      <c r="T5" s="21"/>
      <c r="U5" s="21"/>
      <c r="V5" s="12">
        <f>+'Shield A'!B5</f>
        <v>0</v>
      </c>
      <c r="W5" s="13">
        <f>COUNTIF('Shield A'!$BS$3:$CH$10,'Shield A'!V5)</f>
        <v>7</v>
      </c>
      <c r="X5" s="13">
        <f>COUNTIF('Shield A'!$BA$3:$BO$10,'Shield A'!V5)</f>
        <v>4</v>
      </c>
      <c r="Y5" s="13">
        <f>+'Shield A'!W5-'Shield A'!X5</f>
        <v>3</v>
      </c>
      <c r="Z5" s="13">
        <f>+'Shield A'!X5*2</f>
        <v>8</v>
      </c>
      <c r="AA5" s="22">
        <f>+('Shield A'!C5+'Shield A'!E5+'Shield A'!G5+'Shield A'!I5+'Shield A'!K5+'Shield A'!M5+'Shield A'!O5+'Shield A'!Q5)+SUM('Shield A'!H3:H10)</f>
        <v>35</v>
      </c>
      <c r="AB5" s="23">
        <f>+'Shield A'!Z5+'Shield A'!AA5</f>
        <v>43</v>
      </c>
      <c r="AC5" s="24">
        <f>+'Shield A'!AB5+'Shield A'!X5/100+0.0003</f>
        <v>43.0403</v>
      </c>
      <c r="AD5">
        <f>RANK('Shield A'!AC5,'Shield A'!$AC$3:$AC$10,0)</f>
        <v>1</v>
      </c>
      <c r="AH5" s="13">
        <f>+IF('Shield A'!C5&gt;4,'Shield A'!$B5,'Shield A'!C$2)</f>
        <v>0</v>
      </c>
      <c r="AI5" s="13"/>
      <c r="AJ5" s="13">
        <f>+IF('Shield A'!E5&gt;4,'Shield A'!$B5,'Shield A'!E$2)</f>
        <v>0</v>
      </c>
      <c r="AK5" s="13"/>
      <c r="AL5" s="13">
        <f>+IF('Shield A'!G5&gt;4,'Shield A'!$B5,'Shield A'!G$2)</f>
        <v>0</v>
      </c>
      <c r="AM5" s="13"/>
      <c r="AN5" s="13">
        <f>+IF('Shield A'!I5&gt;4,'Shield A'!$B5,'Shield A'!I$2)</f>
        <v>0</v>
      </c>
      <c r="AO5" s="13"/>
      <c r="AP5" s="13">
        <f>+IF('Shield A'!K5&gt;4,'Shield A'!$B5,'Shield A'!K$2)</f>
        <v>0</v>
      </c>
      <c r="AQ5" s="13"/>
      <c r="AR5" s="13">
        <f>+IF('Shield A'!M5&gt;4,'Shield A'!$B5,'Shield A'!M$2)</f>
        <v>0</v>
      </c>
      <c r="AS5" s="13"/>
      <c r="AT5" s="13">
        <f>+IF('Shield A'!O5&gt;4,'Shield A'!$B5,'Shield A'!O$2)</f>
        <v>0</v>
      </c>
      <c r="AU5" s="13"/>
      <c r="AV5" s="13">
        <f>+IF('Shield A'!Q5&gt;4,'Shield A'!$B5,'Shield A'!Q$2)</f>
        <v>0</v>
      </c>
      <c r="AW5" s="2"/>
      <c r="AX5" s="2"/>
      <c r="AY5" s="2"/>
      <c r="AZ5" s="2"/>
      <c r="BA5" s="13">
        <f>IF('Shield A'!C5="","",'Shield A'!AH5)</f>
        <v>0</v>
      </c>
      <c r="BB5" s="13"/>
      <c r="BC5" s="13">
        <f>IF('Shield A'!E5="","",'Shield A'!AJ5)</f>
        <v>0</v>
      </c>
      <c r="BD5" s="13"/>
      <c r="BE5" s="13">
        <f>IF('Shield A'!G5="","",'Shield A'!AL5)</f>
        <v>0</v>
      </c>
      <c r="BF5" s="13"/>
      <c r="BG5" s="13">
        <f>IF('Shield A'!I5="","",'Shield A'!AN5)</f>
        <v>0</v>
      </c>
      <c r="BH5" s="13"/>
      <c r="BI5" s="13">
        <f>IF('Shield A'!K5="","",'Shield A'!AP5)</f>
        <v>0</v>
      </c>
      <c r="BJ5" s="13"/>
      <c r="BK5" s="13">
        <f>IF('Shield A'!M5="","",'Shield A'!AR5)</f>
        <v>0</v>
      </c>
      <c r="BL5" s="13"/>
      <c r="BM5" s="13">
        <f>IF('Shield A'!O5="","",'Shield A'!AT5)</f>
        <v>0</v>
      </c>
      <c r="BN5" s="13"/>
      <c r="BO5" s="13">
        <f>IF('Shield A'!Q5="","",'Shield A'!AV5)</f>
        <v>0</v>
      </c>
      <c r="BQ5" s="2"/>
      <c r="BS5" s="13">
        <f>+IF('Shield A'!C5="","",'Shield A'!$B5)</f>
        <v>0</v>
      </c>
      <c r="BT5" s="13">
        <f>+IF('Shield A'!D5="","",'Shield A'!$C$2)</f>
        <v>0</v>
      </c>
      <c r="BU5" s="13">
        <f>+IF('Shield A'!E5="","",'Shield A'!$B5)</f>
        <v>0</v>
      </c>
      <c r="BV5" s="13">
        <f>+IF('Shield A'!F5="","",'Shield A'!$E$2)</f>
        <v>0</v>
      </c>
      <c r="BW5" s="13">
        <f>+IF('Shield A'!G5="","",'Shield A'!$B5)</f>
        <v>0</v>
      </c>
      <c r="BX5" s="13">
        <f>+IF('Shield A'!H5="","",'Shield A'!$G$2)</f>
        <v>0</v>
      </c>
      <c r="BY5" s="13">
        <f>+IF('Shield A'!I5="","",'Shield A'!$B5)</f>
        <v>0</v>
      </c>
      <c r="BZ5" s="13">
        <f>+IF('Shield A'!J5="","",'Shield A'!$I$2)</f>
        <v>0</v>
      </c>
      <c r="CA5" s="13">
        <f>+IF('Shield A'!K5="","",'Shield A'!$B5)</f>
        <v>0</v>
      </c>
      <c r="CB5" s="13">
        <f>+IF('Shield A'!L5="","",'Shield A'!$K$2)</f>
        <v>0</v>
      </c>
      <c r="CC5" s="13">
        <f>+IF('Shield A'!M5="","",'Shield A'!$B5)</f>
        <v>0</v>
      </c>
      <c r="CD5" s="13">
        <f>+IF('Shield A'!N5="","",'Shield A'!$M$2)</f>
        <v>0</v>
      </c>
      <c r="CE5" s="13">
        <f>+IF('Shield A'!O5="","",'Shield A'!$B5)</f>
        <v>0</v>
      </c>
      <c r="CF5" s="13">
        <f>+IF('Shield A'!P5="","",'Shield A'!$O$2)</f>
        <v>0</v>
      </c>
      <c r="CG5" s="13">
        <f>+IF('Shield A'!Q5="","",'Shield A'!$B5)</f>
        <v>0</v>
      </c>
      <c r="CH5" s="13">
        <f>+IF('Shield A'!R5="","",'Shield A'!$Q$2)</f>
        <v>0</v>
      </c>
      <c r="CJ5" s="94"/>
      <c r="CK5" s="26"/>
      <c r="CL5" s="29"/>
      <c r="CN5" s="25"/>
    </row>
    <row r="6" spans="1:92" ht="19.5" customHeight="1">
      <c r="A6" s="89"/>
      <c r="B6" s="90" t="s">
        <v>12</v>
      </c>
      <c r="C6" s="93">
        <v>5</v>
      </c>
      <c r="D6" s="20">
        <f>+IF('Shield A'!C6="","",9-'Shield A'!C6)</f>
        <v>4</v>
      </c>
      <c r="E6" s="19"/>
      <c r="F6" s="20">
        <f>+IF('Shield A'!E6="","",9-'Shield A'!E6)</f>
        <v>0</v>
      </c>
      <c r="G6" s="19"/>
      <c r="H6" s="20">
        <f>+IF('Shield A'!G6="","",9-'Shield A'!G6)</f>
        <v>0</v>
      </c>
      <c r="I6" s="18"/>
      <c r="J6" s="18"/>
      <c r="K6" s="19">
        <v>4</v>
      </c>
      <c r="L6" s="20">
        <f>+IF('Shield A'!K6="","",9-'Shield A'!K6)</f>
        <v>5</v>
      </c>
      <c r="M6" s="19">
        <v>3</v>
      </c>
      <c r="N6" s="20">
        <f>+IF('Shield A'!M6="","",9-'Shield A'!M6)</f>
        <v>6</v>
      </c>
      <c r="O6" s="19">
        <v>7</v>
      </c>
      <c r="P6" s="20">
        <f>+IF('Shield A'!O6="","",9-'Shield A'!O6)</f>
        <v>2</v>
      </c>
      <c r="Q6" s="19"/>
      <c r="R6" s="20">
        <f>+IF('Shield A'!Q6="","",9-'Shield A'!Q6)</f>
        <v>0</v>
      </c>
      <c r="S6" s="21"/>
      <c r="T6" s="21"/>
      <c r="U6" s="21"/>
      <c r="V6" s="12">
        <f>+'Shield A'!B6</f>
        <v>0</v>
      </c>
      <c r="W6" s="13">
        <f>COUNTIF('Shield A'!$BS$3:$CH$10,'Shield A'!V6)</f>
        <v>7</v>
      </c>
      <c r="X6" s="13">
        <f>COUNTIF('Shield A'!$BA$3:$BO$10,'Shield A'!V6)</f>
        <v>4</v>
      </c>
      <c r="Y6" s="13">
        <f>+'Shield A'!W6-'Shield A'!X6</f>
        <v>3</v>
      </c>
      <c r="Z6" s="13">
        <f>+'Shield A'!X6*2</f>
        <v>8</v>
      </c>
      <c r="AA6" s="22">
        <f>+('Shield A'!C6+'Shield A'!E6+'Shield A'!G6+'Shield A'!I6+'Shield A'!K6+'Shield A'!M6+'Shield A'!O6+'Shield A'!Q6)+SUM('Shield A'!J3:J10)</f>
        <v>33</v>
      </c>
      <c r="AB6" s="23">
        <f>+'Shield A'!Z6+'Shield A'!AA6</f>
        <v>41</v>
      </c>
      <c r="AC6" s="24">
        <f>+'Shield A'!AB6+'Shield A'!X6/100+0.0004</f>
        <v>41.0404</v>
      </c>
      <c r="AD6">
        <f>RANK('Shield A'!AC6,'Shield A'!$AC$3:$AC$10,0)</f>
        <v>3</v>
      </c>
      <c r="AH6" s="13">
        <f>+IF('Shield A'!C6&gt;4,'Shield A'!$B6,'Shield A'!C$2)</f>
        <v>0</v>
      </c>
      <c r="AI6" s="13"/>
      <c r="AJ6" s="13">
        <f>+IF('Shield A'!E6&gt;4,'Shield A'!$B6,'Shield A'!E$2)</f>
        <v>0</v>
      </c>
      <c r="AK6" s="13"/>
      <c r="AL6" s="13">
        <f>+IF('Shield A'!G6&gt;4,'Shield A'!$B6,'Shield A'!G$2)</f>
        <v>0</v>
      </c>
      <c r="AM6" s="13"/>
      <c r="AN6" s="13">
        <f>+IF('Shield A'!I6&gt;4,'Shield A'!$B6,'Shield A'!I$2)</f>
        <v>0</v>
      </c>
      <c r="AO6" s="13"/>
      <c r="AP6" s="13">
        <f>+IF('Shield A'!K6&gt;4,'Shield A'!$B6,'Shield A'!K$2)</f>
        <v>0</v>
      </c>
      <c r="AQ6" s="13"/>
      <c r="AR6" s="13">
        <f>+IF('Shield A'!M6&gt;4,'Shield A'!$B6,'Shield A'!M$2)</f>
        <v>0</v>
      </c>
      <c r="AS6" s="13"/>
      <c r="AT6" s="13">
        <f>+IF('Shield A'!O6&gt;4,'Shield A'!$B6,'Shield A'!O$2)</f>
        <v>0</v>
      </c>
      <c r="AU6" s="13"/>
      <c r="AV6" s="13">
        <f>+IF('Shield A'!Q6&gt;4,'Shield A'!$B6,'Shield A'!Q$2)</f>
        <v>0</v>
      </c>
      <c r="AW6" s="2"/>
      <c r="AX6" s="2"/>
      <c r="AY6" s="2"/>
      <c r="AZ6" s="2"/>
      <c r="BA6" s="13">
        <f>IF('Shield A'!C6="","",'Shield A'!AH6)</f>
        <v>0</v>
      </c>
      <c r="BB6" s="13"/>
      <c r="BC6" s="13">
        <f>IF('Shield A'!E6="","",'Shield A'!AJ6)</f>
        <v>0</v>
      </c>
      <c r="BD6" s="13"/>
      <c r="BE6" s="13">
        <f>IF('Shield A'!G6="","",'Shield A'!AL6)</f>
        <v>0</v>
      </c>
      <c r="BF6" s="13"/>
      <c r="BG6" s="13">
        <f>IF('Shield A'!I6="","",'Shield A'!AN6)</f>
        <v>0</v>
      </c>
      <c r="BH6" s="13"/>
      <c r="BI6" s="13">
        <f>IF('Shield A'!K6="","",'Shield A'!AP6)</f>
        <v>0</v>
      </c>
      <c r="BJ6" s="13"/>
      <c r="BK6" s="13">
        <f>IF('Shield A'!M6="","",'Shield A'!AR6)</f>
        <v>0</v>
      </c>
      <c r="BL6" s="13"/>
      <c r="BM6" s="13">
        <f>IF('Shield A'!O6="","",'Shield A'!AT6)</f>
        <v>0</v>
      </c>
      <c r="BN6" s="13"/>
      <c r="BO6" s="13">
        <f>IF('Shield A'!Q6="","",'Shield A'!AV6)</f>
        <v>0</v>
      </c>
      <c r="BQ6" s="2"/>
      <c r="BS6" s="13">
        <f>+IF('Shield A'!C6="","",'Shield A'!$B6)</f>
        <v>0</v>
      </c>
      <c r="BT6" s="13">
        <f>+IF('Shield A'!D6="","",'Shield A'!$C$2)</f>
        <v>0</v>
      </c>
      <c r="BU6" s="13">
        <f>+IF('Shield A'!E6="","",'Shield A'!$B6)</f>
        <v>0</v>
      </c>
      <c r="BV6" s="13">
        <f>+IF('Shield A'!F6="","",'Shield A'!$E$2)</f>
        <v>0</v>
      </c>
      <c r="BW6" s="13">
        <f>+IF('Shield A'!G6="","",'Shield A'!$B6)</f>
        <v>0</v>
      </c>
      <c r="BX6" s="13">
        <f>+IF('Shield A'!H6="","",'Shield A'!$G$2)</f>
        <v>0</v>
      </c>
      <c r="BY6" s="13">
        <f>+IF('Shield A'!I6="","",'Shield A'!$B6)</f>
        <v>0</v>
      </c>
      <c r="BZ6" s="13">
        <f>+IF('Shield A'!J6="","",'Shield A'!$I$2)</f>
        <v>0</v>
      </c>
      <c r="CA6" s="13">
        <f>+IF('Shield A'!K6="","",'Shield A'!$B6)</f>
        <v>0</v>
      </c>
      <c r="CB6" s="13">
        <f>+IF('Shield A'!L6="","",'Shield A'!$K$2)</f>
        <v>0</v>
      </c>
      <c r="CC6" s="13">
        <f>+IF('Shield A'!M6="","",'Shield A'!$B6)</f>
        <v>0</v>
      </c>
      <c r="CD6" s="13">
        <f>+IF('Shield A'!N6="","",'Shield A'!$M$2)</f>
        <v>0</v>
      </c>
      <c r="CE6" s="13">
        <f>+IF('Shield A'!O6="","",'Shield A'!$B6)</f>
        <v>0</v>
      </c>
      <c r="CF6" s="13">
        <f>+IF('Shield A'!P6="","",'Shield A'!$O$2)</f>
        <v>0</v>
      </c>
      <c r="CG6" s="13">
        <f>+IF('Shield A'!Q6="","",'Shield A'!$B6)</f>
        <v>0</v>
      </c>
      <c r="CH6" s="13">
        <f>+IF('Shield A'!R6="","",'Shield A'!$Q$2)</f>
        <v>0</v>
      </c>
      <c r="CJ6" s="94"/>
      <c r="CK6" s="95"/>
      <c r="CL6" s="80"/>
      <c r="CM6" s="28"/>
      <c r="CN6" s="25"/>
    </row>
    <row r="7" spans="1:92" ht="19.5" customHeight="1">
      <c r="A7" s="89"/>
      <c r="B7" s="90" t="s">
        <v>35</v>
      </c>
      <c r="C7" s="93"/>
      <c r="D7" s="20">
        <f>+IF('Shield A'!C7="","",9-'Shield A'!C7)</f>
        <v>0</v>
      </c>
      <c r="E7" s="19">
        <v>7</v>
      </c>
      <c r="F7" s="20">
        <f>+IF('Shield A'!E7="","",9-'Shield A'!E7)</f>
        <v>2</v>
      </c>
      <c r="G7" s="19">
        <v>5</v>
      </c>
      <c r="H7" s="20">
        <f>+IF('Shield A'!G7="","",9-'Shield A'!G7)</f>
        <v>4</v>
      </c>
      <c r="I7" s="19"/>
      <c r="J7" s="20">
        <f>+IF('Shield A'!I7="","",9-'Shield A'!I7)</f>
        <v>0</v>
      </c>
      <c r="K7" s="30"/>
      <c r="L7" s="31"/>
      <c r="M7" s="19"/>
      <c r="N7" s="20">
        <f>+IF('Shield A'!M7="","",9-'Shield A'!M7)</f>
        <v>0</v>
      </c>
      <c r="O7" s="19"/>
      <c r="P7" s="20">
        <f>+IF('Shield A'!O7="","",9-'Shield A'!O7)</f>
        <v>0</v>
      </c>
      <c r="Q7" s="19">
        <v>4</v>
      </c>
      <c r="R7" s="20">
        <f>+IF('Shield A'!Q7="","",9-'Shield A'!Q7)</f>
        <v>5</v>
      </c>
      <c r="S7" s="21"/>
      <c r="T7" s="21"/>
      <c r="U7" s="21"/>
      <c r="V7" s="12">
        <f>+'Shield A'!B7</f>
        <v>0</v>
      </c>
      <c r="W7" s="13">
        <f>COUNTIF('Shield A'!$BS$3:$CH$10,'Shield A'!V7)</f>
        <v>7</v>
      </c>
      <c r="X7" s="13">
        <f>COUNTIF('Shield A'!$BA$3:$BO$10,'Shield A'!V7)</f>
        <v>3</v>
      </c>
      <c r="Y7" s="13">
        <f>+'Shield A'!W7-'Shield A'!X7</f>
        <v>4</v>
      </c>
      <c r="Z7" s="13">
        <f>+'Shield A'!X7*2</f>
        <v>6</v>
      </c>
      <c r="AA7" s="22">
        <f>+('Shield A'!C7+'Shield A'!E7+'Shield A'!G7+'Shield A'!I7+'Shield A'!K7+'Shield A'!M7+'Shield A'!O7+'Shield A'!Q7)+SUM('Shield A'!L3:L10)</f>
        <v>28</v>
      </c>
      <c r="AB7" s="23">
        <f>+'Shield A'!Z7+'Shield A'!AA7</f>
        <v>34</v>
      </c>
      <c r="AC7" s="24">
        <f>+'Shield A'!AB7+'Shield A'!X7/100+0.0005</f>
        <v>34.0305</v>
      </c>
      <c r="AD7">
        <f>RANK('Shield A'!AC7,'Shield A'!$AC$3:$AC$10,0)</f>
        <v>7</v>
      </c>
      <c r="AH7" s="13">
        <f>+IF('Shield A'!C7&gt;4,'Shield A'!$B7,'Shield A'!C$2)</f>
        <v>0</v>
      </c>
      <c r="AI7" s="13"/>
      <c r="AJ7" s="13">
        <f>+IF('Shield A'!E7&gt;4,'Shield A'!$B7,'Shield A'!E$2)</f>
        <v>0</v>
      </c>
      <c r="AK7" s="13"/>
      <c r="AL7" s="13">
        <f>+IF('Shield A'!G7&gt;4,'Shield A'!$B7,'Shield A'!G$2)</f>
        <v>0</v>
      </c>
      <c r="AM7" s="13"/>
      <c r="AN7" s="13">
        <f>+IF('Shield A'!I7&gt;4,'Shield A'!$B7,'Shield A'!I$2)</f>
        <v>0</v>
      </c>
      <c r="AO7" s="13"/>
      <c r="AP7" s="13">
        <f>+IF('Shield A'!K7&gt;4,'Shield A'!$B7,'Shield A'!K$2)</f>
        <v>0</v>
      </c>
      <c r="AQ7" s="13"/>
      <c r="AR7" s="13">
        <f>+IF('Shield A'!M7&gt;4,'Shield A'!$B7,'Shield A'!M$2)</f>
        <v>0</v>
      </c>
      <c r="AS7" s="13"/>
      <c r="AT7" s="13">
        <f>+IF('Shield A'!O7&gt;4,'Shield A'!$B7,'Shield A'!O$2)</f>
        <v>0</v>
      </c>
      <c r="AU7" s="13"/>
      <c r="AV7" s="13">
        <f>+IF('Shield A'!Q7&gt;4,'Shield A'!$B7,'Shield A'!Q$2)</f>
        <v>0</v>
      </c>
      <c r="AW7" s="2"/>
      <c r="AX7" s="2"/>
      <c r="AY7" s="2"/>
      <c r="AZ7" s="2"/>
      <c r="BA7" s="13">
        <f>IF('Shield A'!C7="","",'Shield A'!AH7)</f>
        <v>0</v>
      </c>
      <c r="BB7" s="13"/>
      <c r="BC7" s="13">
        <f>IF('Shield A'!E7="","",'Shield A'!AJ7)</f>
        <v>0</v>
      </c>
      <c r="BD7" s="13"/>
      <c r="BE7" s="13">
        <f>IF('Shield A'!G7="","",'Shield A'!AL7)</f>
        <v>0</v>
      </c>
      <c r="BF7" s="13"/>
      <c r="BG7" s="13">
        <f>IF('Shield A'!I7="","",'Shield A'!AN7)</f>
        <v>0</v>
      </c>
      <c r="BH7" s="13"/>
      <c r="BI7" s="13">
        <f>IF('Shield A'!K7="","",'Shield A'!AP7)</f>
        <v>0</v>
      </c>
      <c r="BJ7" s="13"/>
      <c r="BK7" s="13">
        <f>IF('Shield A'!M7="","",'Shield A'!AR7)</f>
        <v>0</v>
      </c>
      <c r="BL7" s="13"/>
      <c r="BM7" s="13">
        <f>IF('Shield A'!O7="","",'Shield A'!AT7)</f>
        <v>0</v>
      </c>
      <c r="BN7" s="13"/>
      <c r="BO7" s="13">
        <f>IF('Shield A'!Q7="","",'Shield A'!AV7)</f>
        <v>0</v>
      </c>
      <c r="BQ7" s="2"/>
      <c r="BS7" s="13">
        <f>+IF('Shield A'!C7="","",'Shield A'!$B7)</f>
        <v>0</v>
      </c>
      <c r="BT7" s="13">
        <f>+IF('Shield A'!D7="","",'Shield A'!$C$2)</f>
        <v>0</v>
      </c>
      <c r="BU7" s="13">
        <f>+IF('Shield A'!E7="","",'Shield A'!$B7)</f>
        <v>0</v>
      </c>
      <c r="BV7" s="13">
        <f>+IF('Shield A'!F7="","",'Shield A'!$E$2)</f>
        <v>0</v>
      </c>
      <c r="BW7" s="13">
        <f>+IF('Shield A'!G7="","",'Shield A'!$B7)</f>
        <v>0</v>
      </c>
      <c r="BX7" s="13">
        <f>+IF('Shield A'!H7="","",'Shield A'!$G$2)</f>
        <v>0</v>
      </c>
      <c r="BY7" s="13">
        <f>+IF('Shield A'!I7="","",'Shield A'!$B7)</f>
        <v>0</v>
      </c>
      <c r="BZ7" s="13">
        <f>+IF('Shield A'!J7="","",'Shield A'!$I$2)</f>
        <v>0</v>
      </c>
      <c r="CA7" s="13">
        <f>+IF('Shield A'!K7="","",'Shield A'!$B7)</f>
        <v>0</v>
      </c>
      <c r="CB7" s="13">
        <f>+IF('Shield A'!L7="","",'Shield A'!$K$2)</f>
        <v>0</v>
      </c>
      <c r="CC7" s="13">
        <f>+IF('Shield A'!M7="","",'Shield A'!$B7)</f>
        <v>0</v>
      </c>
      <c r="CD7" s="13">
        <f>+IF('Shield A'!N7="","",'Shield A'!$M$2)</f>
        <v>0</v>
      </c>
      <c r="CE7" s="13">
        <f>+IF('Shield A'!O7="","",'Shield A'!$B7)</f>
        <v>0</v>
      </c>
      <c r="CF7" s="13">
        <f>+IF('Shield A'!P7="","",'Shield A'!$O$2)</f>
        <v>0</v>
      </c>
      <c r="CG7" s="13">
        <f>+IF('Shield A'!Q7="","",'Shield A'!$B7)</f>
        <v>0</v>
      </c>
      <c r="CH7" s="13">
        <f>+IF('Shield A'!R7="","",'Shield A'!$Q$2)</f>
        <v>0</v>
      </c>
      <c r="CJ7" s="94"/>
      <c r="CK7" s="26"/>
      <c r="CM7" s="28"/>
      <c r="CN7" s="25"/>
    </row>
    <row r="8" spans="1:92" ht="19.5" customHeight="1">
      <c r="A8" s="89"/>
      <c r="B8" s="90" t="s">
        <v>31</v>
      </c>
      <c r="C8" s="93"/>
      <c r="D8" s="20">
        <f>+IF('Shield A'!C8="","",9-'Shield A'!C8)</f>
        <v>0</v>
      </c>
      <c r="E8" s="19">
        <v>5</v>
      </c>
      <c r="F8" s="20">
        <f>+IF('Shield A'!E8="","",9-'Shield A'!E8)</f>
        <v>4</v>
      </c>
      <c r="G8" s="19">
        <v>5</v>
      </c>
      <c r="H8" s="20">
        <f>+IF('Shield A'!G8="","",9-'Shield A'!G8)</f>
        <v>4</v>
      </c>
      <c r="I8" s="19"/>
      <c r="J8" s="20">
        <f>+IF('Shield A'!I8="","",9-'Shield A'!I8)</f>
        <v>0</v>
      </c>
      <c r="K8" s="32">
        <v>5</v>
      </c>
      <c r="L8" s="20">
        <f>+IF('Shield A'!K8="","",9-'Shield A'!K8)</f>
        <v>4</v>
      </c>
      <c r="M8" s="33"/>
      <c r="N8" s="33"/>
      <c r="O8" s="19">
        <v>3</v>
      </c>
      <c r="P8" s="20">
        <f>+IF('Shield A'!O8="","",9-'Shield A'!O8)</f>
        <v>6</v>
      </c>
      <c r="Q8" s="19"/>
      <c r="R8" s="20">
        <f>+IF('Shield A'!Q8="","",9-'Shield A'!Q8)</f>
        <v>0</v>
      </c>
      <c r="S8" s="21"/>
      <c r="T8" s="21"/>
      <c r="U8" s="21"/>
      <c r="V8" s="12">
        <f>+'Shield A'!B8</f>
        <v>0</v>
      </c>
      <c r="W8" s="13">
        <f>COUNTIF('Shield A'!$BS$3:$CH$10,'Shield A'!V8)</f>
        <v>7</v>
      </c>
      <c r="X8" s="13">
        <f>COUNTIF('Shield A'!$BA$3:$BO$10,'Shield A'!V8)</f>
        <v>4</v>
      </c>
      <c r="Y8" s="13">
        <f>+'Shield A'!W8-'Shield A'!X8</f>
        <v>3</v>
      </c>
      <c r="Z8" s="13">
        <f>+'Shield A'!X8*2</f>
        <v>8</v>
      </c>
      <c r="AA8" s="22">
        <f>+('Shield A'!C8+'Shield A'!E8+'Shield A'!G8+'Shield A'!I8+'Shield A'!K8+'Shield A'!M8+'Shield A'!O8+'Shield A'!Q8)+SUM('Shield A'!N3:N10)</f>
        <v>30</v>
      </c>
      <c r="AB8" s="23">
        <f>+'Shield A'!Z8+'Shield A'!AA8</f>
        <v>38</v>
      </c>
      <c r="AC8" s="24">
        <f>+'Shield A'!AB8+'Shield A'!X8/100+0.0006</f>
        <v>38.0406</v>
      </c>
      <c r="AD8">
        <f>RANK('Shield A'!AC8,'Shield A'!$AC$3:$AC$10,0)</f>
        <v>5</v>
      </c>
      <c r="AH8" s="13">
        <f>+IF('Shield A'!C8&gt;4,'Shield A'!$B8,'Shield A'!C$2)</f>
        <v>0</v>
      </c>
      <c r="AI8" s="13"/>
      <c r="AJ8" s="13">
        <f>+IF('Shield A'!E8&gt;4,'Shield A'!$B8,'Shield A'!E$2)</f>
        <v>0</v>
      </c>
      <c r="AK8" s="13"/>
      <c r="AL8" s="13">
        <f>+IF('Shield A'!G8&gt;4,'Shield A'!$B8,'Shield A'!G$2)</f>
        <v>0</v>
      </c>
      <c r="AM8" s="13"/>
      <c r="AN8" s="13">
        <f>+IF('Shield A'!I8&gt;4,'Shield A'!$B8,'Shield A'!I$2)</f>
        <v>0</v>
      </c>
      <c r="AO8" s="13"/>
      <c r="AP8" s="13">
        <f>+IF('Shield A'!K8&gt;4,'Shield A'!$B8,'Shield A'!K$2)</f>
        <v>0</v>
      </c>
      <c r="AQ8" s="13"/>
      <c r="AR8" s="13">
        <f>+IF('Shield A'!M8&gt;4,'Shield A'!$B8,'Shield A'!M$2)</f>
        <v>0</v>
      </c>
      <c r="AS8" s="13"/>
      <c r="AT8" s="13">
        <f>+IF('Shield A'!O8&gt;4,'Shield A'!$B8,'Shield A'!O$2)</f>
        <v>0</v>
      </c>
      <c r="AU8" s="13"/>
      <c r="AV8" s="13">
        <f>+IF('Shield A'!Q8&gt;4,'Shield A'!$B8,'Shield A'!Q$2)</f>
        <v>0</v>
      </c>
      <c r="AW8" s="2"/>
      <c r="AX8" s="2"/>
      <c r="AY8" s="2"/>
      <c r="AZ8" s="2"/>
      <c r="BA8" s="13">
        <f>IF('Shield A'!C8="","",'Shield A'!AH8)</f>
        <v>0</v>
      </c>
      <c r="BB8" s="13"/>
      <c r="BC8" s="34">
        <f>IF('Shield A'!E8="","",'Shield A'!AJ8)</f>
        <v>0</v>
      </c>
      <c r="BD8" s="13"/>
      <c r="BE8" s="34">
        <f>IF('Shield A'!G8="","",'Shield A'!AL8)</f>
        <v>0</v>
      </c>
      <c r="BF8" s="13"/>
      <c r="BG8" s="34">
        <f>IF('Shield A'!I8="","",'Shield A'!AN8)</f>
        <v>0</v>
      </c>
      <c r="BH8" s="13"/>
      <c r="BI8" s="13">
        <f>IF('Shield A'!K8="","",'Shield A'!AP8)</f>
        <v>0</v>
      </c>
      <c r="BJ8" s="13"/>
      <c r="BK8" s="13">
        <f>IF('Shield A'!M8="","",'Shield A'!AR8)</f>
        <v>0</v>
      </c>
      <c r="BL8" s="13"/>
      <c r="BM8" s="34">
        <f>IF('Shield A'!O8="","",'Shield A'!AT8)</f>
        <v>0</v>
      </c>
      <c r="BN8" s="13"/>
      <c r="BO8" s="34">
        <f>IF('Shield A'!Q8="","",'Shield A'!AV8)</f>
        <v>0</v>
      </c>
      <c r="BQ8" s="2"/>
      <c r="BS8" s="13">
        <f>+IF('Shield A'!C8="","",'Shield A'!$B8)</f>
        <v>0</v>
      </c>
      <c r="BT8" s="13">
        <f>+IF('Shield A'!D8="","",'Shield A'!$C$2)</f>
        <v>0</v>
      </c>
      <c r="BU8" s="13">
        <f>+IF('Shield A'!E8="","",'Shield A'!$B8)</f>
        <v>0</v>
      </c>
      <c r="BV8" s="13">
        <f>+IF('Shield A'!F8="","",'Shield A'!$E$2)</f>
        <v>0</v>
      </c>
      <c r="BW8" s="13">
        <f>+IF('Shield A'!G8="","",'Shield A'!$B8)</f>
        <v>0</v>
      </c>
      <c r="BX8" s="13">
        <f>+IF('Shield A'!H8="","",'Shield A'!$G$2)</f>
        <v>0</v>
      </c>
      <c r="BY8" s="13">
        <f>+IF('Shield A'!I8="","",'Shield A'!$B8)</f>
        <v>0</v>
      </c>
      <c r="BZ8" s="13">
        <f>+IF('Shield A'!J8="","",'Shield A'!$I$2)</f>
        <v>0</v>
      </c>
      <c r="CA8" s="13">
        <f>+IF('Shield A'!K8="","",'Shield A'!$B8)</f>
        <v>0</v>
      </c>
      <c r="CB8" s="13">
        <f>+IF('Shield A'!L8="","",'Shield A'!$K$2)</f>
        <v>0</v>
      </c>
      <c r="CC8" s="13">
        <f>+IF('Shield A'!M8="","",'Shield A'!$B8)</f>
        <v>0</v>
      </c>
      <c r="CD8" s="13">
        <f>+IF('Shield A'!N8="","",'Shield A'!$M$2)</f>
        <v>0</v>
      </c>
      <c r="CE8" s="13">
        <f>+IF('Shield A'!O8="","",'Shield A'!$B8)</f>
        <v>0</v>
      </c>
      <c r="CF8" s="13">
        <f>+IF('Shield A'!P8="","",'Shield A'!$O$2)</f>
        <v>0</v>
      </c>
      <c r="CG8" s="13">
        <f>+IF('Shield A'!Q8="","",'Shield A'!$B8)</f>
        <v>0</v>
      </c>
      <c r="CH8" s="13">
        <f>+IF('Shield A'!R8="","",'Shield A'!$Q$2)</f>
        <v>0</v>
      </c>
      <c r="CJ8" s="94"/>
      <c r="CK8" s="25"/>
      <c r="CL8" s="25"/>
      <c r="CM8" s="28"/>
      <c r="CN8" s="25"/>
    </row>
    <row r="9" spans="1:91" ht="19.5" customHeight="1">
      <c r="A9" s="89"/>
      <c r="B9" s="90" t="s">
        <v>16</v>
      </c>
      <c r="C9" s="93"/>
      <c r="D9" s="20">
        <f>+IF('Shield A'!C9="","",9-'Shield A'!C9)</f>
        <v>0</v>
      </c>
      <c r="E9" s="19"/>
      <c r="F9" s="20">
        <f>+IF('Shield A'!E9="","",9-'Shield A'!E9)</f>
        <v>0</v>
      </c>
      <c r="G9" s="19">
        <v>2</v>
      </c>
      <c r="H9" s="20">
        <f>+IF('Shield A'!G9="","",9-'Shield A'!G9)</f>
        <v>7</v>
      </c>
      <c r="I9" s="19"/>
      <c r="J9" s="20">
        <f>+IF('Shield A'!I9="","",9-'Shield A'!I9)</f>
        <v>0</v>
      </c>
      <c r="K9" s="35">
        <v>7</v>
      </c>
      <c r="L9" s="20">
        <f>+IF('Shield A'!K9="","",9-'Shield A'!K9)</f>
        <v>2</v>
      </c>
      <c r="M9" s="36"/>
      <c r="N9" s="20">
        <f>+IF('Shield A'!M9="","",9-'Shield A'!M9)</f>
        <v>0</v>
      </c>
      <c r="O9" s="37"/>
      <c r="P9" s="31"/>
      <c r="Q9" s="38">
        <v>5</v>
      </c>
      <c r="R9" s="39">
        <f>+IF('Shield A'!Q9="","",9-'Shield A'!Q9)</f>
        <v>4</v>
      </c>
      <c r="S9" s="21"/>
      <c r="T9" s="21"/>
      <c r="U9" s="21"/>
      <c r="V9" s="12">
        <f>+'Shield A'!B9</f>
        <v>0</v>
      </c>
      <c r="W9" s="13">
        <f>COUNTIF('Shield A'!$BS$3:$CH$10,'Shield A'!V9)</f>
        <v>7</v>
      </c>
      <c r="X9" s="13">
        <f>COUNTIF('Shield A'!$BA$3:$BO$10,'Shield A'!V9)</f>
        <v>5</v>
      </c>
      <c r="Y9" s="13">
        <f>+'Shield A'!W9-'Shield A'!X9</f>
        <v>2</v>
      </c>
      <c r="Z9" s="13">
        <f>+'Shield A'!X9*2</f>
        <v>10</v>
      </c>
      <c r="AA9" s="22">
        <f>+('Shield A'!C9+'Shield A'!E9+'Shield A'!G9+'Shield A'!I9+'Shield A'!K9+'Shield A'!M9+'Shield A'!O9+'Shield A'!Q9)+SUM('Shield A'!P3:P10)</f>
        <v>32</v>
      </c>
      <c r="AB9" s="23">
        <f>+'Shield A'!Z9+'Shield A'!AA9</f>
        <v>42</v>
      </c>
      <c r="AC9" s="24">
        <f>+'Shield A'!AB9+'Shield A'!X9/100+0.0007</f>
        <v>42.0507</v>
      </c>
      <c r="AD9">
        <f>RANK('Shield A'!AC9,'Shield A'!$AC$3:$AC$10,0)</f>
        <v>2</v>
      </c>
      <c r="AH9" s="13">
        <f>+IF('Shield A'!C9&gt;4,'Shield A'!$B9,'Shield A'!C$2)</f>
        <v>0</v>
      </c>
      <c r="AI9" s="13"/>
      <c r="AJ9" s="13">
        <f>+IF('Shield A'!E9&gt;4,'Shield A'!$B9,'Shield A'!E$2)</f>
        <v>0</v>
      </c>
      <c r="AK9" s="13"/>
      <c r="AL9" s="13">
        <f>+IF('Shield A'!G9&gt;4,'Shield A'!$B9,'Shield A'!G$2)</f>
        <v>0</v>
      </c>
      <c r="AM9" s="13"/>
      <c r="AN9" s="13">
        <f>+IF('Shield A'!I9&gt;4,'Shield A'!$B9,'Shield A'!I$2)</f>
        <v>0</v>
      </c>
      <c r="AO9" s="13"/>
      <c r="AP9" s="13">
        <f>+IF('Shield A'!K9&gt;4,'Shield A'!$B9,'Shield A'!K$2)</f>
        <v>0</v>
      </c>
      <c r="AQ9" s="13"/>
      <c r="AR9" s="13">
        <f>+IF('Shield A'!M9&gt;4,'Shield A'!$B9,'Shield A'!M$2)</f>
        <v>0</v>
      </c>
      <c r="AS9" s="13"/>
      <c r="AT9" s="13">
        <f>+IF('Shield A'!O9&gt;4,'Shield A'!$B9,'Shield A'!O$2)</f>
        <v>0</v>
      </c>
      <c r="AU9" s="13"/>
      <c r="AV9" s="13">
        <f>+IF('Shield A'!Q9&gt;4,'Shield A'!$B9,'Shield A'!Q$2)</f>
        <v>0</v>
      </c>
      <c r="AW9" s="2"/>
      <c r="AX9" s="2"/>
      <c r="AY9" s="2"/>
      <c r="AZ9" s="2"/>
      <c r="BA9" s="13">
        <f>IF('Shield A'!C9="","",'Shield A'!AH9)</f>
        <v>0</v>
      </c>
      <c r="BB9" s="13"/>
      <c r="BC9" s="13">
        <f>IF('Shield A'!E9="","",'Shield A'!AJ9)</f>
        <v>0</v>
      </c>
      <c r="BD9" s="13"/>
      <c r="BE9" s="13">
        <f>IF('Shield A'!G9="","",'Shield A'!AL9)</f>
        <v>0</v>
      </c>
      <c r="BF9" s="13"/>
      <c r="BG9" s="13">
        <f>IF('Shield A'!I9="","",'Shield A'!AN9)</f>
        <v>0</v>
      </c>
      <c r="BH9" s="13"/>
      <c r="BI9" s="13">
        <f>IF('Shield A'!K9="","",'Shield A'!AP9)</f>
        <v>0</v>
      </c>
      <c r="BJ9" s="13"/>
      <c r="BK9" s="13">
        <f>IF('Shield A'!M9="","",'Shield A'!AR9)</f>
        <v>0</v>
      </c>
      <c r="BL9" s="13"/>
      <c r="BM9" s="34">
        <f>IF('Shield A'!O9="","",'Shield A'!AT9)</f>
        <v>0</v>
      </c>
      <c r="BN9" s="13"/>
      <c r="BO9" s="34">
        <f>IF('Shield A'!Q9="","",'Shield A'!AV9)</f>
        <v>0</v>
      </c>
      <c r="BQ9" s="2"/>
      <c r="BS9" s="13">
        <f>+IF('Shield A'!C9="","",'Shield A'!$B9)</f>
        <v>0</v>
      </c>
      <c r="BT9" s="13">
        <f>+IF('Shield A'!D9="","",'Shield A'!$C$2)</f>
        <v>0</v>
      </c>
      <c r="BU9" s="13">
        <f>+IF('Shield A'!E9="","",'Shield A'!$B9)</f>
        <v>0</v>
      </c>
      <c r="BV9" s="13">
        <f>+IF('Shield A'!F9="","",'Shield A'!$E$2)</f>
        <v>0</v>
      </c>
      <c r="BW9" s="13">
        <f>+IF('Shield A'!G9="","",'Shield A'!$B9)</f>
        <v>0</v>
      </c>
      <c r="BX9" s="13">
        <f>+IF('Shield A'!H9="","",'Shield A'!$G$2)</f>
        <v>0</v>
      </c>
      <c r="BY9" s="13">
        <f>+IF('Shield A'!I9="","",'Shield A'!$B9)</f>
        <v>0</v>
      </c>
      <c r="BZ9" s="13">
        <f>+IF('Shield A'!J9="","",'Shield A'!$I$2)</f>
        <v>0</v>
      </c>
      <c r="CA9" s="13">
        <f>+IF('Shield A'!K9="","",'Shield A'!$B9)</f>
        <v>0</v>
      </c>
      <c r="CB9" s="13">
        <f>+IF('Shield A'!L9="","",'Shield A'!$K$2)</f>
        <v>0</v>
      </c>
      <c r="CC9" s="13">
        <f>+IF('Shield A'!M9="","",'Shield A'!$B9)</f>
        <v>0</v>
      </c>
      <c r="CD9" s="13">
        <f>+IF('Shield A'!N9="","",'Shield A'!$M$2)</f>
        <v>0</v>
      </c>
      <c r="CE9" s="13">
        <f>+IF('Shield A'!O9="","",'Shield A'!$B9)</f>
        <v>0</v>
      </c>
      <c r="CF9" s="13">
        <f>+IF('Shield A'!P9="","",'Shield A'!$O$2)</f>
        <v>0</v>
      </c>
      <c r="CG9" s="13">
        <f>+IF('Shield A'!Q9="","",'Shield A'!$B9)</f>
        <v>0</v>
      </c>
      <c r="CH9" s="13">
        <f>+IF('Shield A'!R9="","",'Shield A'!$Q$2)</f>
        <v>0</v>
      </c>
      <c r="CJ9" s="94"/>
      <c r="CK9" s="25"/>
      <c r="CM9" s="28"/>
    </row>
    <row r="10" spans="1:105" s="45" customFormat="1" ht="19.5" customHeight="1">
      <c r="A10" s="89"/>
      <c r="B10" s="90" t="s">
        <v>37</v>
      </c>
      <c r="C10" s="93">
        <v>4</v>
      </c>
      <c r="D10" s="20">
        <f>+IF('Shield A'!C10="","",9-'Shield A'!C10)</f>
        <v>5</v>
      </c>
      <c r="E10" s="19"/>
      <c r="F10" s="20">
        <f>+IF('Shield A'!E10="","",9-'Shield A'!E10)</f>
        <v>0</v>
      </c>
      <c r="G10" s="19"/>
      <c r="H10" s="20">
        <f>+IF('Shield A'!G10="","",9-'Shield A'!G10)</f>
        <v>0</v>
      </c>
      <c r="I10" s="19">
        <v>4</v>
      </c>
      <c r="J10" s="20">
        <f>+IF('Shield A'!I10="","",9-'Shield A'!I10)</f>
        <v>5</v>
      </c>
      <c r="K10" s="19"/>
      <c r="L10" s="20">
        <f>+IF('Shield A'!K10="","",9-'Shield A'!K10)</f>
        <v>0</v>
      </c>
      <c r="M10" s="35">
        <v>6</v>
      </c>
      <c r="N10" s="20">
        <f>+IF('Shield A'!M10="","",9-'Shield A'!M10)</f>
        <v>3</v>
      </c>
      <c r="O10" s="41"/>
      <c r="P10" s="20">
        <f>+IF('Shield A'!O10="","",9-'Shield A'!O10)</f>
        <v>0</v>
      </c>
      <c r="Q10" s="42"/>
      <c r="R10" s="43">
        <f>+IF('Shield A'!Q10&gt;0,9-'Shield A'!Q10,"")</f>
        <v>0</v>
      </c>
      <c r="S10" s="21"/>
      <c r="T10" s="21"/>
      <c r="U10" s="21"/>
      <c r="V10" s="12">
        <f>+'Shield A'!B10</f>
        <v>0</v>
      </c>
      <c r="W10" s="13">
        <f>COUNTIF('Shield A'!$BS$3:$CH$10,'Shield A'!V10)</f>
        <v>7</v>
      </c>
      <c r="X10" s="13">
        <f>COUNTIF('Shield A'!$BA$3:$BO$10,'Shield A'!V10)</f>
        <v>3</v>
      </c>
      <c r="Y10" s="13">
        <f>+'Shield A'!W10-'Shield A'!X10</f>
        <v>4</v>
      </c>
      <c r="Z10" s="13">
        <f>+'Shield A'!X10*2</f>
        <v>6</v>
      </c>
      <c r="AA10" s="22">
        <f>+('Shield A'!C10+'Shield A'!E10+'Shield A'!G10+'Shield A'!I10+'Shield A'!K10+'Shield A'!M10+'Shield A'!O10+'Shield A'!Q10)+SUM('Shield A'!R3:R10)</f>
        <v>31</v>
      </c>
      <c r="AB10" s="23">
        <f>+'Shield A'!Z10+'Shield A'!AA10</f>
        <v>37</v>
      </c>
      <c r="AC10" s="24">
        <f>+'Shield A'!AB10+'Shield A'!X10/100+0.0008</f>
        <v>37.0308</v>
      </c>
      <c r="AD10" s="2">
        <f>RANK('Shield A'!AC10,'Shield A'!$AC$3:$AC$10,0)</f>
        <v>6</v>
      </c>
      <c r="AE10" s="2"/>
      <c r="AF10" s="44"/>
      <c r="AG10" s="44"/>
      <c r="AH10" s="13">
        <f>+IF('Shield A'!C10&gt;4,'Shield A'!$B10,'Shield A'!C$2)</f>
        <v>0</v>
      </c>
      <c r="AI10" s="13"/>
      <c r="AJ10" s="13">
        <f>+IF('Shield A'!E10&gt;4,'Shield A'!$B10,'Shield A'!E$2)</f>
        <v>0</v>
      </c>
      <c r="AK10" s="13"/>
      <c r="AL10" s="13">
        <f>+IF('Shield A'!G10&gt;4,'Shield A'!$B10,'Shield A'!G$2)</f>
        <v>0</v>
      </c>
      <c r="AM10" s="13"/>
      <c r="AN10" s="13">
        <f>+IF('Shield A'!I10&gt;4,'Shield A'!$B10,'Shield A'!I$2)</f>
        <v>0</v>
      </c>
      <c r="AO10" s="13"/>
      <c r="AP10" s="13">
        <f>+IF('Shield A'!K10&gt;4,'Shield A'!$B10,'Shield A'!K$2)</f>
        <v>0</v>
      </c>
      <c r="AQ10" s="13"/>
      <c r="AR10" s="13">
        <f>+IF('Shield A'!M10&gt;4,'Shield A'!$B10,'Shield A'!M$2)</f>
        <v>0</v>
      </c>
      <c r="AS10" s="13"/>
      <c r="AT10" s="13">
        <f>+IF('Shield A'!O10&gt;4,'Shield A'!$B10,'Shield A'!O$2)</f>
        <v>0</v>
      </c>
      <c r="AU10" s="13"/>
      <c r="AV10" s="13">
        <f>+IF('Shield A'!Q10&gt;4,'Shield A'!$B10,'Shield A'!Q$2)</f>
        <v>0</v>
      </c>
      <c r="AW10" s="2"/>
      <c r="AX10" s="2"/>
      <c r="AY10" s="2"/>
      <c r="AZ10" s="44"/>
      <c r="BA10" s="13">
        <f>IF('Shield A'!C10="","",'Shield A'!AH10)</f>
        <v>0</v>
      </c>
      <c r="BB10" s="13"/>
      <c r="BC10" s="13">
        <f>IF('Shield A'!E10="","",'Shield A'!AJ10)</f>
        <v>0</v>
      </c>
      <c r="BD10" s="13"/>
      <c r="BE10" s="13">
        <f>IF('Shield A'!G10="","",'Shield A'!AL10)</f>
        <v>0</v>
      </c>
      <c r="BF10" s="13"/>
      <c r="BG10" s="13">
        <f>IF('Shield A'!I10="","",'Shield A'!AN10)</f>
        <v>0</v>
      </c>
      <c r="BH10" s="13"/>
      <c r="BI10" s="13">
        <f>IF('Shield A'!K10="","",'Shield A'!AP10)</f>
        <v>0</v>
      </c>
      <c r="BJ10" s="13"/>
      <c r="BK10" s="13">
        <f>IF('Shield A'!M10="","",'Shield A'!AR10)</f>
        <v>0</v>
      </c>
      <c r="BL10" s="13"/>
      <c r="BM10" s="34">
        <f>IF('Shield A'!O10="","",'Shield A'!AT10)</f>
        <v>0</v>
      </c>
      <c r="BN10" s="13"/>
      <c r="BO10" s="34">
        <f>IF('Shield A'!Q10="","",'Shield A'!AV10)</f>
        <v>0</v>
      </c>
      <c r="BP10" s="2"/>
      <c r="BQ10" s="2"/>
      <c r="BR10" s="44"/>
      <c r="BS10" s="13">
        <f>+IF('Shield A'!C10="","",'Shield A'!$B10)</f>
        <v>0</v>
      </c>
      <c r="BT10" s="13">
        <f>+IF('Shield A'!D10="","",'Shield A'!$C$2)</f>
        <v>0</v>
      </c>
      <c r="BU10" s="13">
        <f>+IF('Shield A'!E10="","",'Shield A'!$B10)</f>
        <v>0</v>
      </c>
      <c r="BV10" s="13">
        <f>+IF('Shield A'!F10="","",'Shield A'!$E$2)</f>
        <v>0</v>
      </c>
      <c r="BW10" s="13">
        <f>+IF('Shield A'!G10="","",'Shield A'!$B10)</f>
        <v>0</v>
      </c>
      <c r="BX10" s="13">
        <f>+IF('Shield A'!H10="","",'Shield A'!$G$2)</f>
        <v>0</v>
      </c>
      <c r="BY10" s="13">
        <f>+IF('Shield A'!I10="","",'Shield A'!$B10)</f>
        <v>0</v>
      </c>
      <c r="BZ10" s="13">
        <f>+IF('Shield A'!J10="","",'Shield A'!$I$2)</f>
        <v>0</v>
      </c>
      <c r="CA10" s="13">
        <f>+IF('Shield A'!K10="","",'Shield A'!$B10)</f>
        <v>0</v>
      </c>
      <c r="CB10" s="13">
        <f>+IF('Shield A'!L10="","",'Shield A'!$K$2)</f>
        <v>0</v>
      </c>
      <c r="CC10" s="13">
        <f>+IF('Shield A'!M10="","",'Shield A'!$B10)</f>
        <v>0</v>
      </c>
      <c r="CD10" s="13">
        <f>+IF('Shield A'!N10="","",'Shield A'!$M$2)</f>
        <v>0</v>
      </c>
      <c r="CE10" s="13">
        <f>+IF('Shield A'!O10="","",'Shield A'!$B10)</f>
        <v>0</v>
      </c>
      <c r="CF10" s="13">
        <f>+IF('Shield A'!P10="","",'Shield A'!$O$2)</f>
        <v>0</v>
      </c>
      <c r="CG10" s="13">
        <f>+IF('Shield A'!Q10="","",'Shield A'!$B10)</f>
        <v>0</v>
      </c>
      <c r="CH10" s="13">
        <f>+IF('Shield A'!R10="","",'Shield A'!$Q$2)</f>
        <v>0</v>
      </c>
      <c r="CI10" s="44"/>
      <c r="CJ10" s="94"/>
      <c r="CK10"/>
      <c r="CL10" s="15"/>
      <c r="CM10"/>
      <c r="CN10" s="15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2:105" s="45" customFormat="1" ht="16.5">
      <c r="B11" s="96"/>
      <c r="S11" s="47"/>
      <c r="T11" s="47"/>
      <c r="U11" s="47"/>
      <c r="AD11"/>
      <c r="AE11"/>
      <c r="BB11">
        <f>IF('Shield A'!C11="","",'Shield A'!AI11)</f>
        <v>0</v>
      </c>
      <c r="BC11"/>
      <c r="BD11">
        <f>IF('Shield A'!E11="","",'Shield A'!AK11)</f>
        <v>0</v>
      </c>
      <c r="BE11"/>
      <c r="BF11">
        <f>IF('Shield A'!G11="","",'Shield A'!AM11)</f>
        <v>0</v>
      </c>
      <c r="BG11"/>
      <c r="BH11">
        <f>IF('Shield A'!I11="","",'Shield A'!AO11)</f>
        <v>0</v>
      </c>
      <c r="BI11"/>
      <c r="BJ11">
        <f>IF('Shield A'!K11="","",'Shield A'!AQ11)</f>
        <v>0</v>
      </c>
      <c r="BK11"/>
      <c r="BL11">
        <f>IF('Shield A'!M11="","",'Shield A'!AS11)</f>
        <v>0</v>
      </c>
      <c r="BM11"/>
      <c r="BN11"/>
      <c r="BO11" s="2"/>
      <c r="BP11" s="2"/>
      <c r="BQ11"/>
      <c r="BR11"/>
      <c r="CJ11" s="94"/>
      <c r="CL11"/>
      <c r="CM11" s="40"/>
      <c r="CN11"/>
      <c r="CO11" s="14"/>
      <c r="CP11" s="1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2:105" s="45" customFormat="1" ht="17.25">
      <c r="B12" s="48" t="s">
        <v>20</v>
      </c>
      <c r="C12" s="6"/>
      <c r="D12" s="6"/>
      <c r="F12" s="49" t="s">
        <v>42</v>
      </c>
      <c r="G12" s="50"/>
      <c r="H12" s="51"/>
      <c r="N12" s="97" t="s">
        <v>22</v>
      </c>
      <c r="O12" s="98"/>
      <c r="P12" s="99"/>
      <c r="Q12" s="47"/>
      <c r="S12" s="47"/>
      <c r="T12" s="47"/>
      <c r="U12" s="47"/>
      <c r="BB12">
        <f>IF('Shield A'!C12="","",'Shield A'!AI12)</f>
        <v>0</v>
      </c>
      <c r="BC12">
        <f>IF('Shield A'!D12="","",'Shield A'!AJ12)</f>
        <v>0</v>
      </c>
      <c r="BD12">
        <f>IF('Shield A'!E12="","",'Shield A'!AK12)</f>
        <v>0</v>
      </c>
      <c r="BE12"/>
      <c r="BF12">
        <f>IF('Shield A'!G12="","",'Shield A'!AM12)</f>
        <v>0</v>
      </c>
      <c r="BG12"/>
      <c r="BH12">
        <f>IF('Shield A'!I12="","",'Shield A'!AO12)</f>
        <v>0</v>
      </c>
      <c r="BI12"/>
      <c r="BJ12">
        <f>IF('Shield A'!K12="","",'Shield A'!AQ12)</f>
        <v>0</v>
      </c>
      <c r="BK12"/>
      <c r="BL12">
        <f>IF('Shield A'!M12="","",'Shield A'!AS12)</f>
        <v>0</v>
      </c>
      <c r="BM12"/>
      <c r="BN12"/>
      <c r="BO12" s="2"/>
      <c r="BP12" s="2"/>
      <c r="BQ12"/>
      <c r="BR12"/>
      <c r="CJ12" s="9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2:105" s="45" customFormat="1" ht="16.5">
      <c r="B13" s="55" t="s">
        <v>23</v>
      </c>
      <c r="C13" s="6"/>
      <c r="D13" s="6"/>
      <c r="N13" s="100">
        <v>42464</v>
      </c>
      <c r="O13" s="100"/>
      <c r="P13" s="100"/>
      <c r="Q13" s="47"/>
      <c r="S13" s="47"/>
      <c r="T13" s="47"/>
      <c r="U13" s="4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IF('Shield A'!C13="","",'Shield A'!AI13)</f>
        <v>0</v>
      </c>
      <c r="BC13">
        <f>IF('Shield A'!D13="","",'Shield A'!AJ13)</f>
        <v>0</v>
      </c>
      <c r="BD13">
        <f>IF('Shield A'!E13="","",'Shield A'!AK13)</f>
        <v>0</v>
      </c>
      <c r="BE13"/>
      <c r="BF13">
        <f>IF('Shield A'!G13="","",'Shield A'!AM13)</f>
        <v>0</v>
      </c>
      <c r="BG13"/>
      <c r="BH13">
        <f>IF('Shield A'!I13="","",'Shield A'!AO13)</f>
        <v>0</v>
      </c>
      <c r="BI13"/>
      <c r="BJ13">
        <f>IF('Shield A'!K13="","",'Shield A'!AQ13)</f>
        <v>0</v>
      </c>
      <c r="BK13"/>
      <c r="BL13">
        <f>IF('Shield A'!M13="","",'Shield A'!AS13)</f>
        <v>0</v>
      </c>
      <c r="BM13"/>
      <c r="BN13"/>
      <c r="BO13" s="2"/>
      <c r="BP13" s="2"/>
      <c r="BQ13"/>
      <c r="BR13"/>
      <c r="CJ13" s="9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4:105" s="45" customFormat="1" ht="17.25">
      <c r="N14" s="57"/>
      <c r="O14" s="58"/>
      <c r="P14" s="58"/>
      <c r="Q14" s="58"/>
      <c r="R14" s="58"/>
      <c r="S14" s="58"/>
      <c r="T14" s="58"/>
      <c r="U14" s="47"/>
      <c r="V14" s="11">
        <v>1</v>
      </c>
      <c r="W14" s="11">
        <f>IF('Shield A'!$AD$3='Shield A'!$V14,'Shield A'!$V3,"")</f>
        <v>0</v>
      </c>
      <c r="X14" s="11">
        <f>IF('Shield A'!$AD$4='Shield A'!$V14,'Shield A'!$V4,"")</f>
        <v>0</v>
      </c>
      <c r="Y14" s="11">
        <f>IF('Shield A'!$AD$5='Shield A'!$V14,'Shield A'!$V5,"")</f>
        <v>0</v>
      </c>
      <c r="Z14" s="11">
        <f>IF('Shield A'!$AD$6='Shield A'!$V14,'Shield A'!$V6,"")</f>
        <v>0</v>
      </c>
      <c r="AA14" s="11">
        <f>IF('Shield A'!$AD$7='Shield A'!$V14,'Shield A'!$V7,"")</f>
        <v>0</v>
      </c>
      <c r="AB14" s="11">
        <f>IF('Shield A'!$AD$8='Shield A'!$V14,'Shield A'!$V8,"")</f>
        <v>0</v>
      </c>
      <c r="AC14" s="11">
        <f>IF('Shield A'!$AD$9='Shield A'!$V14,'Shield A'!$V9,"")</f>
        <v>0</v>
      </c>
      <c r="AD14" s="11">
        <f>IF('Shield A'!$AD$10='Shield A'!$V14,'Shield A'!$V10,"")</f>
        <v>0</v>
      </c>
      <c r="AE14" s="11">
        <f>+CONCATENATE('Shield A'!W14,'Shield A'!X14,'Shield A'!Y14,'Shield A'!Z14,'Shield A'!AA14,'Shield A'!AB14,'Shield A'!AC14,'Shield A'!AD14)</f>
        <v>0</v>
      </c>
      <c r="AF14" s="11"/>
      <c r="AG14" s="11"/>
      <c r="AH14" s="11"/>
      <c r="AI14" s="11"/>
      <c r="AJ14" s="11"/>
      <c r="BC14">
        <f>IF('Shield A'!D14="","",'Shield A'!AJ14)</f>
        <v>0</v>
      </c>
      <c r="BD14">
        <f>IF('Shield A'!E14="","",'Shield A'!AK14)</f>
        <v>0</v>
      </c>
      <c r="BE14">
        <f>IF('Shield A'!F14="","",'Shield A'!AL14)</f>
        <v>0</v>
      </c>
      <c r="BF14"/>
      <c r="BG14">
        <f>IF('Shield A'!H14="","",'Shield A'!AN14)</f>
        <v>0</v>
      </c>
      <c r="BH14"/>
      <c r="BI14">
        <f>IF('Shield A'!J14="","",'Shield A'!AP14)</f>
        <v>0</v>
      </c>
      <c r="BJ14"/>
      <c r="BK14">
        <f>IF('Shield A'!L14="","",'Shield A'!AR14)</f>
        <v>0</v>
      </c>
      <c r="BL14"/>
      <c r="BM14">
        <f>IF('Shield A'!N14="","",'Shield A'!AT14)</f>
        <v>0</v>
      </c>
      <c r="BN14"/>
      <c r="BO14"/>
      <c r="BP14" s="2"/>
      <c r="BQ14" s="2"/>
      <c r="BR14"/>
      <c r="BS1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82" s="45" customFormat="1" ht="17.25" customHeight="1">
      <c r="A15" s="59" t="s">
        <v>43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"/>
      <c r="R15" s="58"/>
      <c r="S15" s="58"/>
      <c r="T15" s="58"/>
      <c r="U15" s="47"/>
      <c r="V15" s="11">
        <v>2</v>
      </c>
      <c r="W15" s="11">
        <f>IF('Shield A'!$AD3='Shield A'!$V15,'Shield A'!$V3,"")</f>
        <v>0</v>
      </c>
      <c r="X15" s="11">
        <f>IF('Shield A'!$AD4='Shield A'!$V15,'Shield A'!$V4,"")</f>
        <v>0</v>
      </c>
      <c r="Y15" s="11">
        <f>IF('Shield A'!$AD5='Shield A'!$V15,'Shield A'!$V5,"")</f>
        <v>0</v>
      </c>
      <c r="Z15" s="11">
        <f>IF('Shield A'!$AD6='Shield A'!$V15,'Shield A'!$V6,"")</f>
        <v>0</v>
      </c>
      <c r="AA15" s="11">
        <f>IF('Shield A'!$AD7='Shield A'!$V15,'Shield A'!$V7,"")</f>
        <v>0</v>
      </c>
      <c r="AB15" s="11">
        <f>IF('Shield A'!$AD8='Shield A'!$V15,'Shield A'!$V8,"")</f>
        <v>0</v>
      </c>
      <c r="AC15" s="11">
        <f>IF('Shield A'!$AD9='Shield A'!$V15,'Shield A'!$V9,"")</f>
        <v>0</v>
      </c>
      <c r="AD15" s="11">
        <f>IF('Shield A'!$AD10='Shield A'!$V15,'Shield A'!$V10,"")</f>
        <v>0</v>
      </c>
      <c r="AE15" s="11">
        <f>+CONCATENATE('Shield A'!W15,'Shield A'!X15,'Shield A'!Y15,'Shield A'!Z15,'Shield A'!AA15,'Shield A'!AB15,'Shield A'!AC15,'Shield A'!AD15)</f>
        <v>0</v>
      </c>
      <c r="AF15" s="11"/>
      <c r="AG15" s="11"/>
      <c r="AH15" s="11"/>
      <c r="AI15" s="11"/>
      <c r="AJ15" s="11"/>
      <c r="BP15" s="44"/>
      <c r="BQ15" s="44"/>
      <c r="FZ15" s="62"/>
    </row>
    <row r="16" spans="1:182" s="45" customFormat="1" ht="17.25">
      <c r="A16" s="59"/>
      <c r="B16" s="59"/>
      <c r="C16" s="101" t="s">
        <v>2</v>
      </c>
      <c r="D16" s="101"/>
      <c r="E16" s="102" t="s">
        <v>25</v>
      </c>
      <c r="F16" s="102"/>
      <c r="G16" s="102" t="s">
        <v>4</v>
      </c>
      <c r="H16" s="102"/>
      <c r="I16" s="103" t="s">
        <v>26</v>
      </c>
      <c r="J16" s="103"/>
      <c r="K16" s="104" t="s">
        <v>27</v>
      </c>
      <c r="L16" s="104"/>
      <c r="M16" s="105" t="s">
        <v>28</v>
      </c>
      <c r="N16" s="105"/>
      <c r="O16" s="106" t="s">
        <v>7</v>
      </c>
      <c r="P16" s="106"/>
      <c r="Q16" s="7"/>
      <c r="R16"/>
      <c r="S16" s="1"/>
      <c r="T16" s="1"/>
      <c r="U16" s="47"/>
      <c r="V16" s="11">
        <v>3</v>
      </c>
      <c r="W16" s="11">
        <f>IF('Shield A'!$AD3='Shield A'!$V16,'Shield A'!$V3,"")</f>
        <v>0</v>
      </c>
      <c r="X16" s="11">
        <f>IF('Shield A'!$AD4='Shield A'!$V16,'Shield A'!$V4,"")</f>
        <v>0</v>
      </c>
      <c r="Y16" s="11">
        <f>IF('Shield A'!$AD5='Shield A'!$V16,'Shield A'!$V5,"")</f>
        <v>0</v>
      </c>
      <c r="Z16" s="11">
        <f>IF('Shield A'!$AD6='Shield A'!$V16,'Shield A'!$V6,"")</f>
        <v>0</v>
      </c>
      <c r="AA16" s="11">
        <f>IF('Shield A'!$AD7='Shield A'!$V16,'Shield A'!$V7,"")</f>
        <v>0</v>
      </c>
      <c r="AB16" s="11">
        <f>IF('Shield A'!$AD8='Shield A'!$V16,'Shield A'!$V8,"")</f>
        <v>0</v>
      </c>
      <c r="AC16" s="11">
        <f>IF('Shield A'!$AD9='Shield A'!$V16,'Shield A'!$V9,"")</f>
        <v>0</v>
      </c>
      <c r="AD16" s="11">
        <f>IF('Shield A'!$AD10='Shield A'!$V16,'Shield A'!$V10,"")</f>
        <v>0</v>
      </c>
      <c r="AE16" s="11">
        <f>+CONCATENATE('Shield A'!W16,'Shield A'!X16,'Shield A'!Y16,'Shield A'!Z16,'Shield A'!AA16,'Shield A'!AB16,'Shield A'!AC16,'Shield A'!AD16)</f>
        <v>0</v>
      </c>
      <c r="AF16" s="11"/>
      <c r="AG16" s="11"/>
      <c r="AH16" s="11"/>
      <c r="AI16" s="11"/>
      <c r="AJ16" s="11"/>
      <c r="BP16" s="44"/>
      <c r="BQ16" s="44"/>
      <c r="FZ16" s="62"/>
    </row>
    <row r="17" spans="1:186" s="45" customFormat="1" ht="17.25">
      <c r="A17" s="65">
        <v>1</v>
      </c>
      <c r="B17" s="107">
        <f>+'Shield A'!AE14</f>
        <v>0</v>
      </c>
      <c r="C17" s="66">
        <f>+'Shield A'!AE23</f>
        <v>7</v>
      </c>
      <c r="D17" s="66"/>
      <c r="E17" s="66">
        <f>+'Shield A'!AE33</f>
        <v>4</v>
      </c>
      <c r="F17" s="66"/>
      <c r="G17" s="66">
        <f>+'Shield A'!C17-'Shield A'!E17</f>
        <v>3</v>
      </c>
      <c r="H17" s="66"/>
      <c r="I17" s="66">
        <f>+'Shield A'!AE43</f>
        <v>35</v>
      </c>
      <c r="J17" s="66"/>
      <c r="K17" s="66">
        <f>+'Shield A'!C17*9-'Shield A'!I17</f>
        <v>28</v>
      </c>
      <c r="L17" s="66"/>
      <c r="M17" s="66">
        <f>+'Shield A'!I17-'Shield A'!K17</f>
        <v>7</v>
      </c>
      <c r="N17" s="66"/>
      <c r="O17" s="66">
        <f>+'Shield A'!E17*2+'Shield A'!I17</f>
        <v>43</v>
      </c>
      <c r="P17" s="66"/>
      <c r="Q17" s="67"/>
      <c r="R17"/>
      <c r="S17" s="1"/>
      <c r="T17" s="1"/>
      <c r="U17" s="47"/>
      <c r="V17" s="11">
        <v>4</v>
      </c>
      <c r="W17" s="11">
        <f>IF('Shield A'!$AD3='Shield A'!$V17,'Shield A'!$V3,"")</f>
        <v>0</v>
      </c>
      <c r="X17" s="11">
        <f>IF('Shield A'!$AD4='Shield A'!$V17,'Shield A'!$V4,"")</f>
        <v>0</v>
      </c>
      <c r="Y17" s="11">
        <f>IF('Shield A'!$AD5='Shield A'!$V17,'Shield A'!$V5,"")</f>
        <v>0</v>
      </c>
      <c r="Z17" s="11">
        <f>IF('Shield A'!$AD6='Shield A'!$V17,'Shield A'!$V6,"")</f>
        <v>0</v>
      </c>
      <c r="AA17" s="11">
        <f>IF('Shield A'!$AD7='Shield A'!$V17,'Shield A'!$V7,"")</f>
        <v>0</v>
      </c>
      <c r="AB17" s="11">
        <f>IF('Shield A'!$AD8='Shield A'!$V17,'Shield A'!$V8,"")</f>
        <v>0</v>
      </c>
      <c r="AC17" s="11">
        <f>IF('Shield A'!$AD9='Shield A'!$V17,'Shield A'!$V9,"")</f>
        <v>0</v>
      </c>
      <c r="AD17" s="11">
        <f>IF('Shield A'!$AD10='Shield A'!$V17,'Shield A'!$V10,"")</f>
        <v>0</v>
      </c>
      <c r="AE17" s="11">
        <f>+CONCATENATE('Shield A'!W17,'Shield A'!X17,'Shield A'!Y17,'Shield A'!Z17,'Shield A'!AA17,'Shield A'!AB17,'Shield A'!AC17,'Shield A'!AD17)</f>
        <v>0</v>
      </c>
      <c r="AF17" s="11"/>
      <c r="AG17" s="11"/>
      <c r="AH17" s="11"/>
      <c r="AI17" s="11"/>
      <c r="AJ17" s="11"/>
      <c r="BP17" s="44"/>
      <c r="BQ17" s="44"/>
      <c r="GD17" s="62"/>
    </row>
    <row r="18" spans="1:186" s="45" customFormat="1" ht="17.25">
      <c r="A18" s="65">
        <v>2</v>
      </c>
      <c r="B18" s="107">
        <f>+'Shield A'!AE15</f>
        <v>0</v>
      </c>
      <c r="C18" s="66">
        <f>+'Shield A'!AE24</f>
        <v>7</v>
      </c>
      <c r="D18" s="66"/>
      <c r="E18" s="66">
        <f>+'Shield A'!AE34</f>
        <v>5</v>
      </c>
      <c r="F18" s="66"/>
      <c r="G18" s="66">
        <f>+'Shield A'!C18-'Shield A'!E18</f>
        <v>2</v>
      </c>
      <c r="H18" s="66"/>
      <c r="I18" s="66">
        <f>+'Shield A'!AE44</f>
        <v>32</v>
      </c>
      <c r="J18" s="66"/>
      <c r="K18" s="66">
        <f>+'Shield A'!C18*9-'Shield A'!I18</f>
        <v>31</v>
      </c>
      <c r="L18" s="66"/>
      <c r="M18" s="66">
        <f>+'Shield A'!I18-'Shield A'!K18</f>
        <v>1</v>
      </c>
      <c r="N18" s="66"/>
      <c r="O18" s="66">
        <f>+'Shield A'!E18*2+'Shield A'!I18</f>
        <v>42</v>
      </c>
      <c r="P18" s="66"/>
      <c r="Q18" s="67"/>
      <c r="R18"/>
      <c r="S18" s="1"/>
      <c r="T18" s="1"/>
      <c r="U18" s="47"/>
      <c r="V18" s="11">
        <v>5</v>
      </c>
      <c r="W18" s="11">
        <f>IF('Shield A'!$AD3='Shield A'!$V18,'Shield A'!$V3,"")</f>
        <v>0</v>
      </c>
      <c r="X18" s="11">
        <f>IF('Shield A'!$AD4='Shield A'!$V18,'Shield A'!$V4,"")</f>
        <v>0</v>
      </c>
      <c r="Y18" s="11">
        <f>IF('Shield A'!$AD5='Shield A'!$V18,'Shield A'!$V5,"")</f>
        <v>0</v>
      </c>
      <c r="Z18" s="11">
        <f>IF('Shield A'!$AD6='Shield A'!$V18,'Shield A'!$V6,"")</f>
        <v>0</v>
      </c>
      <c r="AA18" s="11">
        <f>IF('Shield A'!$AD7='Shield A'!$V18,'Shield A'!$V7,"")</f>
        <v>0</v>
      </c>
      <c r="AB18" s="11">
        <f>IF('Shield A'!$AD8='Shield A'!$V18,'Shield A'!$V8,"")</f>
        <v>0</v>
      </c>
      <c r="AC18" s="11">
        <f>IF('Shield A'!$AD9='Shield A'!$V18,'Shield A'!$V9,"")</f>
        <v>0</v>
      </c>
      <c r="AD18" s="11">
        <f>IF('Shield A'!$AD10='Shield A'!$V18,'Shield A'!$V10,"")</f>
        <v>0</v>
      </c>
      <c r="AE18" s="11">
        <f>+CONCATENATE('Shield A'!W18,'Shield A'!X18,'Shield A'!Y18,'Shield A'!Z18,'Shield A'!AA18,'Shield A'!AB18,'Shield A'!AC18,'Shield A'!AD18)</f>
        <v>0</v>
      </c>
      <c r="AF18" s="11"/>
      <c r="AG18" s="11"/>
      <c r="AH18" s="11"/>
      <c r="AI18" s="11"/>
      <c r="AJ18" s="11"/>
      <c r="BP18" s="44"/>
      <c r="BQ18" s="44"/>
      <c r="CL18" s="108"/>
      <c r="GD18"/>
    </row>
    <row r="19" spans="1:90" ht="17.25">
      <c r="A19" s="70">
        <v>3</v>
      </c>
      <c r="B19" s="107">
        <f>+'Shield A'!AE16</f>
        <v>0</v>
      </c>
      <c r="C19" s="68">
        <f>+'Shield A'!AE25</f>
        <v>7</v>
      </c>
      <c r="D19" s="68"/>
      <c r="E19" s="68">
        <f>+'Shield A'!AE35</f>
        <v>4</v>
      </c>
      <c r="F19" s="68"/>
      <c r="G19" s="68">
        <f>+'Shield A'!C19-'Shield A'!E19</f>
        <v>3</v>
      </c>
      <c r="H19" s="68"/>
      <c r="I19" s="68">
        <f>+'Shield A'!AE45</f>
        <v>33</v>
      </c>
      <c r="J19" s="68"/>
      <c r="K19" s="68">
        <f>+'Shield A'!C19*9-'Shield A'!I19</f>
        <v>30</v>
      </c>
      <c r="L19" s="68"/>
      <c r="M19" s="68">
        <f>+'Shield A'!I19-'Shield A'!K19</f>
        <v>3</v>
      </c>
      <c r="N19" s="68"/>
      <c r="O19" s="68">
        <f>+'Shield A'!E19*2+'Shield A'!I19</f>
        <v>41</v>
      </c>
      <c r="P19" s="68"/>
      <c r="Q19" s="67"/>
      <c r="V19" s="11">
        <v>6</v>
      </c>
      <c r="W19" s="11">
        <f>IF('Shield A'!$AD3='Shield A'!$V19,'Shield A'!$V3,"")</f>
        <v>0</v>
      </c>
      <c r="X19" s="11">
        <f>IF('Shield A'!$AD4='Shield A'!$V19,'Shield A'!$V4,"")</f>
        <v>0</v>
      </c>
      <c r="Y19" s="11">
        <f>IF('Shield A'!$AD5='Shield A'!$V19,'Shield A'!$V5,"")</f>
        <v>0</v>
      </c>
      <c r="Z19" s="11">
        <f>IF('Shield A'!$AD6='Shield A'!$V19,'Shield A'!$V6,"")</f>
        <v>0</v>
      </c>
      <c r="AA19" s="11">
        <f>IF('Shield A'!$AD7='Shield A'!$V19,'Shield A'!$V7,"")</f>
        <v>0</v>
      </c>
      <c r="AB19" s="11">
        <f>IF('Shield A'!$AD8='Shield A'!$V19,'Shield A'!$V8,"")</f>
        <v>0</v>
      </c>
      <c r="AC19" s="11">
        <f>IF('Shield A'!$AD9='Shield A'!$V19,'Shield A'!$V9,"")</f>
        <v>0</v>
      </c>
      <c r="AD19" s="11">
        <f>IF('Shield A'!$AD10='Shield A'!$V19,'Shield A'!$V10,"")</f>
        <v>0</v>
      </c>
      <c r="AE19" s="11">
        <f>+CONCATENATE('Shield A'!W19,'Shield A'!X19,'Shield A'!Y19,'Shield A'!Z19,'Shield A'!AA19,'Shield A'!AB19,'Shield A'!AC19,'Shield A'!AD19)</f>
        <v>0</v>
      </c>
      <c r="AF19" s="11"/>
      <c r="AG19" s="11"/>
      <c r="AH19" s="11"/>
      <c r="AI19" s="11"/>
      <c r="AJ19" s="11"/>
      <c r="BO19"/>
      <c r="BQ19" s="2"/>
      <c r="CK19" s="76"/>
      <c r="CL19" s="108"/>
    </row>
    <row r="20" spans="1:90" ht="17.25">
      <c r="A20" s="70">
        <v>4</v>
      </c>
      <c r="B20" s="107">
        <f>+'Shield A'!AE17</f>
        <v>0</v>
      </c>
      <c r="C20" s="68">
        <f>+'Shield A'!AE26</f>
        <v>7</v>
      </c>
      <c r="D20" s="68"/>
      <c r="E20" s="68">
        <f>+'Shield A'!AE36</f>
        <v>3</v>
      </c>
      <c r="F20" s="68"/>
      <c r="G20" s="68">
        <f>+'Shield A'!C20-'Shield A'!E20</f>
        <v>4</v>
      </c>
      <c r="H20" s="68"/>
      <c r="I20" s="68">
        <f>+'Shield A'!AE46</f>
        <v>34</v>
      </c>
      <c r="J20" s="68"/>
      <c r="K20" s="68">
        <f>+'Shield A'!C20*9-'Shield A'!I20</f>
        <v>29</v>
      </c>
      <c r="L20" s="68"/>
      <c r="M20" s="68">
        <f>+'Shield A'!I20-'Shield A'!K20</f>
        <v>5</v>
      </c>
      <c r="N20" s="68"/>
      <c r="O20" s="68">
        <f>+'Shield A'!E20*2+'Shield A'!I20</f>
        <v>40</v>
      </c>
      <c r="P20" s="68"/>
      <c r="Q20" s="67"/>
      <c r="V20" s="11">
        <v>7</v>
      </c>
      <c r="W20" s="11">
        <f>IF('Shield A'!$AD3='Shield A'!$V20,'Shield A'!$V3,"")</f>
        <v>0</v>
      </c>
      <c r="X20" s="11">
        <f>IF('Shield A'!$AD4='Shield A'!$V20,'Shield A'!$V4,"")</f>
        <v>0</v>
      </c>
      <c r="Y20" s="11">
        <f>IF('Shield A'!$AD5='Shield A'!$V20,'Shield A'!$V5,"")</f>
        <v>0</v>
      </c>
      <c r="Z20" s="11">
        <f>IF('Shield A'!$AD6='Shield A'!$V20,'Shield A'!$V6,"")</f>
        <v>0</v>
      </c>
      <c r="AA20" s="11">
        <f>IF('Shield A'!$AD7='Shield A'!$V20,'Shield A'!$V7,"")</f>
        <v>0</v>
      </c>
      <c r="AB20" s="11">
        <f>IF('Shield A'!$AD8='Shield A'!$V20,'Shield A'!$V8,"")</f>
        <v>0</v>
      </c>
      <c r="AC20" s="11">
        <f>IF('Shield A'!$AD9='Shield A'!$V20,'Shield A'!$V9,"")</f>
        <v>0</v>
      </c>
      <c r="AD20" s="11">
        <f>IF('Shield A'!$AD10='Shield A'!$V20,'Shield A'!$V10,"")</f>
        <v>0</v>
      </c>
      <c r="AE20" s="11">
        <f>+CONCATENATE('Shield A'!W20,'Shield A'!X20,'Shield A'!Y20,'Shield A'!Z20,'Shield A'!AA20,'Shield A'!AB20,'Shield A'!AC20,'Shield A'!AD20)</f>
        <v>0</v>
      </c>
      <c r="AF20" s="11"/>
      <c r="AG20" s="11"/>
      <c r="AH20" s="11"/>
      <c r="AI20" s="11"/>
      <c r="AJ20" s="11"/>
      <c r="BO20"/>
      <c r="BQ20" s="2"/>
      <c r="CK20" s="76"/>
      <c r="CL20" s="108"/>
    </row>
    <row r="21" spans="1:90" ht="17.25">
      <c r="A21" s="70">
        <v>5</v>
      </c>
      <c r="B21" s="107">
        <f>+'Shield A'!AE18</f>
        <v>0</v>
      </c>
      <c r="C21" s="68">
        <f>+'Shield A'!AE27</f>
        <v>7</v>
      </c>
      <c r="D21" s="68"/>
      <c r="E21" s="68">
        <f>+'Shield A'!AE37</f>
        <v>4</v>
      </c>
      <c r="F21" s="68"/>
      <c r="G21" s="68">
        <f>+'Shield A'!C21-'Shield A'!E21</f>
        <v>3</v>
      </c>
      <c r="H21" s="68"/>
      <c r="I21" s="68">
        <f>+'Shield A'!AE47</f>
        <v>30</v>
      </c>
      <c r="J21" s="68"/>
      <c r="K21" s="68">
        <f>+'Shield A'!C21*9-'Shield A'!I21</f>
        <v>33</v>
      </c>
      <c r="L21" s="68"/>
      <c r="M21" s="68">
        <f>+'Shield A'!I21-'Shield A'!K21</f>
        <v>-3</v>
      </c>
      <c r="N21" s="68"/>
      <c r="O21" s="68">
        <f>+'Shield A'!E21*2+'Shield A'!I21</f>
        <v>38</v>
      </c>
      <c r="P21" s="68"/>
      <c r="Q21" s="67"/>
      <c r="V21" s="11">
        <v>8</v>
      </c>
      <c r="W21" s="11">
        <f>IF('Shield A'!$AD3='Shield A'!$V21,'Shield A'!$V3,"")</f>
        <v>0</v>
      </c>
      <c r="X21" s="11">
        <f>IF('Shield A'!$AD4='Shield A'!$V21,'Shield A'!$V4,"")</f>
        <v>0</v>
      </c>
      <c r="Y21" s="11">
        <f>IF('Shield A'!$AD5='Shield A'!$V21,'Shield A'!$V5,"")</f>
        <v>0</v>
      </c>
      <c r="Z21" s="11">
        <f>IF('Shield A'!$AD6='Shield A'!$V21,'Shield A'!$V6,"")</f>
        <v>0</v>
      </c>
      <c r="AA21" s="11">
        <f>IF('Shield A'!$AD7='Shield A'!$V21,'Shield A'!$V7,"")</f>
        <v>0</v>
      </c>
      <c r="AB21" s="11">
        <f>IF('Shield A'!$AD8='Shield A'!$V21,'Shield A'!$V8,"")</f>
        <v>0</v>
      </c>
      <c r="AC21" s="11">
        <f>IF('Shield A'!$AD9='Shield A'!$V21,'Shield A'!$V9,"")</f>
        <v>0</v>
      </c>
      <c r="AD21" s="11">
        <f>IF('Shield A'!$AD10='Shield A'!$V21,'Shield A'!$V10,"")</f>
        <v>0</v>
      </c>
      <c r="AE21" s="11">
        <f>+CONCATENATE('Shield A'!W21,'Shield A'!X21,'Shield A'!Y21,'Shield A'!Z21,'Shield A'!AA21,'Shield A'!AB21,'Shield A'!AC21,'Shield A'!AD21)</f>
        <v>0</v>
      </c>
      <c r="AF21" s="11"/>
      <c r="AG21" s="11"/>
      <c r="AH21" s="11"/>
      <c r="AI21" s="11"/>
      <c r="AJ21" s="11"/>
      <c r="BO21"/>
      <c r="BQ21" s="2"/>
      <c r="CL21" s="109"/>
    </row>
    <row r="22" spans="1:90" ht="17.25">
      <c r="A22" s="70">
        <v>6</v>
      </c>
      <c r="B22" s="107">
        <f>+'Shield A'!AE19</f>
        <v>0</v>
      </c>
      <c r="C22" s="66">
        <f>+'Shield A'!W28</f>
        <v>7</v>
      </c>
      <c r="D22" s="66"/>
      <c r="E22" s="66">
        <f>+'Shield A'!AE38</f>
        <v>3</v>
      </c>
      <c r="F22" s="66"/>
      <c r="G22" s="66">
        <f>+'Shield A'!C22-'Shield A'!E22</f>
        <v>4</v>
      </c>
      <c r="H22" s="66"/>
      <c r="I22" s="66">
        <f>+'Shield A'!AE48</f>
        <v>31</v>
      </c>
      <c r="J22" s="66"/>
      <c r="K22" s="66">
        <f>+'Shield A'!C22*9-'Shield A'!I22</f>
        <v>32</v>
      </c>
      <c r="L22" s="66"/>
      <c r="M22" s="66">
        <f>+'Shield A'!I22-'Shield A'!K22</f>
        <v>-1</v>
      </c>
      <c r="N22" s="66"/>
      <c r="O22" s="66">
        <f>+'Shield A'!E22*2+'Shield A'!I22</f>
        <v>37</v>
      </c>
      <c r="P22" s="66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  <c r="CL22" s="109"/>
    </row>
    <row r="23" spans="1:90" ht="17.25">
      <c r="A23" s="70">
        <v>7</v>
      </c>
      <c r="B23" s="107">
        <f>+'Shield A'!AE20</f>
        <v>0</v>
      </c>
      <c r="C23" s="74">
        <f>+'Shield A'!AE29</f>
        <v>7</v>
      </c>
      <c r="D23" s="74"/>
      <c r="E23" s="74">
        <f>+'Shield A'!AE39</f>
        <v>3</v>
      </c>
      <c r="F23" s="74"/>
      <c r="G23" s="74">
        <f>+'Shield A'!C23-'Shield A'!E23</f>
        <v>4</v>
      </c>
      <c r="H23" s="74"/>
      <c r="I23" s="74">
        <f>+'Shield A'!AE49</f>
        <v>28</v>
      </c>
      <c r="J23" s="74"/>
      <c r="K23" s="74">
        <f>+'Shield A'!C23*9-'Shield A'!I23</f>
        <v>35</v>
      </c>
      <c r="L23" s="74"/>
      <c r="M23" s="74">
        <f>+'Shield A'!I23-'Shield A'!K23</f>
        <v>-7</v>
      </c>
      <c r="N23" s="74"/>
      <c r="O23" s="74">
        <f>+'Shield A'!E23*2+'Shield A'!I23</f>
        <v>34</v>
      </c>
      <c r="P23" s="74"/>
      <c r="Q23" s="72"/>
      <c r="V23" s="11">
        <v>1</v>
      </c>
      <c r="W23" s="11">
        <f>IF('Shield A'!$AD$3='Shield A'!$V23,'Shield A'!$W$3,"")</f>
        <v>0</v>
      </c>
      <c r="X23" s="11">
        <f>IF('Shield A'!$AD$4='Shield A'!$V23,'Shield A'!$W$4,"")</f>
        <v>0</v>
      </c>
      <c r="Y23" s="11">
        <f>IF('Shield A'!$AD$5='Shield A'!$V23,'Shield A'!$W$5,"")</f>
        <v>7</v>
      </c>
      <c r="Z23" s="11">
        <f>IF('Shield A'!$AD$6='Shield A'!$V23,'Shield A'!$W$6,"")</f>
        <v>0</v>
      </c>
      <c r="AA23" s="11">
        <f>IF('Shield A'!$AD$7='Shield A'!$V23,'Shield A'!$W$7,"")</f>
        <v>0</v>
      </c>
      <c r="AB23" s="11">
        <f>IF('Shield A'!$AD$8='Shield A'!$V23,'Shield A'!$W$8,"")</f>
        <v>0</v>
      </c>
      <c r="AC23" s="11">
        <f>IF('Shield A'!$AD$9='Shield A'!$V23,'Shield A'!$W$9,"")</f>
        <v>0</v>
      </c>
      <c r="AD23" s="11">
        <f>IF('Shield A'!$AD$10='Shield A'!$V23,'Shield A'!$W$10,"")</f>
        <v>0</v>
      </c>
      <c r="AE23" s="11">
        <f>+SUM('Shield A'!W23:AD23)</f>
        <v>7</v>
      </c>
      <c r="AF23" s="11"/>
      <c r="AG23" s="11"/>
      <c r="AH23" s="11"/>
      <c r="AI23" s="11"/>
      <c r="AJ23" s="11"/>
      <c r="AK23" s="11"/>
      <c r="BO23"/>
      <c r="BQ23" s="2"/>
      <c r="CL23" s="109"/>
    </row>
    <row r="24" spans="1:90" ht="17.25">
      <c r="A24" s="70">
        <v>8</v>
      </c>
      <c r="B24" s="107">
        <f>+'Shield A'!AE21</f>
        <v>0</v>
      </c>
      <c r="C24" s="74">
        <f>+'Shield A'!AE30</f>
        <v>7</v>
      </c>
      <c r="D24" s="74"/>
      <c r="E24" s="74">
        <f>+'Shield A'!AE40</f>
        <v>2</v>
      </c>
      <c r="F24" s="74"/>
      <c r="G24" s="74">
        <f>+'Shield A'!C24-'Shield A'!E24</f>
        <v>5</v>
      </c>
      <c r="H24" s="74"/>
      <c r="I24" s="74">
        <f>+'Shield A'!AE50</f>
        <v>29</v>
      </c>
      <c r="J24" s="74"/>
      <c r="K24" s="74">
        <f>+'Shield A'!C24*9-'Shield A'!I24</f>
        <v>34</v>
      </c>
      <c r="L24" s="74"/>
      <c r="M24" s="74">
        <f>+'Shield A'!I24-'Shield A'!K24</f>
        <v>-5</v>
      </c>
      <c r="N24" s="74"/>
      <c r="O24" s="74">
        <f>+'Shield A'!E24*2+'Shield A'!I24</f>
        <v>33</v>
      </c>
      <c r="P24" s="74"/>
      <c r="Q24" s="72"/>
      <c r="V24" s="11">
        <v>2</v>
      </c>
      <c r="W24" s="11">
        <f>IF('Shield A'!$AD$3='Shield A'!$V24,'Shield A'!$W$3,"")</f>
        <v>0</v>
      </c>
      <c r="X24" s="11">
        <f>IF('Shield A'!$AD$4='Shield A'!$V24,'Shield A'!$W$4,"")</f>
        <v>0</v>
      </c>
      <c r="Y24" s="11">
        <f>IF('Shield A'!$AD$5='Shield A'!$V24,'Shield A'!$W$5,"")</f>
        <v>0</v>
      </c>
      <c r="Z24" s="11">
        <f>IF('Shield A'!$AD$6='Shield A'!$V24,'Shield A'!$W$6,"")</f>
        <v>0</v>
      </c>
      <c r="AA24" s="11">
        <f>IF('Shield A'!$AD$7='Shield A'!$V24,'Shield A'!$W$7,"")</f>
        <v>0</v>
      </c>
      <c r="AB24" s="11">
        <f>IF('Shield A'!$AD$8='Shield A'!$V24,'Shield A'!$W$8,"")</f>
        <v>0</v>
      </c>
      <c r="AC24" s="11">
        <f>IF('Shield A'!$AD$9='Shield A'!$V24,'Shield A'!$W$9,"")</f>
        <v>7</v>
      </c>
      <c r="AD24" s="11">
        <f>IF('Shield A'!$AD$10='Shield A'!$V24,'Shield A'!$W$10,"")</f>
        <v>0</v>
      </c>
      <c r="AE24" s="11">
        <f>+SUM('Shield A'!W24:AD24)</f>
        <v>7</v>
      </c>
      <c r="AF24" s="11"/>
      <c r="AG24" s="11"/>
      <c r="AH24" s="11"/>
      <c r="AI24" s="11"/>
      <c r="AJ24" s="11"/>
      <c r="AK24" s="11"/>
      <c r="BO24"/>
      <c r="BQ24" s="2"/>
      <c r="CL24" s="109"/>
    </row>
    <row r="25" spans="22:90" ht="13.5">
      <c r="V25" s="11">
        <v>3</v>
      </c>
      <c r="W25" s="11">
        <f>IF('Shield A'!$AD$3='Shield A'!$V25,'Shield A'!$W$3,"")</f>
        <v>0</v>
      </c>
      <c r="X25" s="11">
        <f>IF('Shield A'!$AD$4='Shield A'!$V25,'Shield A'!$W$4,"")</f>
        <v>0</v>
      </c>
      <c r="Y25" s="11">
        <f>IF('Shield A'!$AD$5='Shield A'!$V25,'Shield A'!$W$5,"")</f>
        <v>0</v>
      </c>
      <c r="Z25" s="11">
        <f>IF('Shield A'!$AD$6='Shield A'!$V25,'Shield A'!$W$6,"")</f>
        <v>7</v>
      </c>
      <c r="AA25" s="11">
        <f>IF('Shield A'!$AD$7='Shield A'!$V25,'Shield A'!$W$7,"")</f>
        <v>0</v>
      </c>
      <c r="AB25" s="11">
        <f>IF('Shield A'!$AD$8='Shield A'!$V25,'Shield A'!$W$8,"")</f>
        <v>0</v>
      </c>
      <c r="AC25" s="11">
        <f>IF('Shield A'!$AD$9='Shield A'!$V25,'Shield A'!$W$9,"")</f>
        <v>0</v>
      </c>
      <c r="AD25" s="11">
        <f>IF('Shield A'!$AD$10='Shield A'!$V25,'Shield A'!$W$10,"")</f>
        <v>0</v>
      </c>
      <c r="AE25" s="11">
        <f>+SUM('Shield A'!W25:AD25)</f>
        <v>7</v>
      </c>
      <c r="AF25" s="11"/>
      <c r="AG25" s="11"/>
      <c r="AH25" s="11"/>
      <c r="AI25" s="11"/>
      <c r="AJ25" s="11"/>
      <c r="BO25"/>
      <c r="BQ25" s="2"/>
      <c r="CL25" s="108"/>
    </row>
    <row r="26" spans="22:90" ht="12.75">
      <c r="V26" s="11">
        <v>4</v>
      </c>
      <c r="W26" s="11">
        <f>IF('Shield A'!$AD$3='Shield A'!$V26,'Shield A'!$W$3,"")</f>
        <v>7</v>
      </c>
      <c r="X26" s="11">
        <f>IF('Shield A'!$AD$4='Shield A'!$V26,'Shield A'!$W$4,"")</f>
        <v>0</v>
      </c>
      <c r="Y26" s="11">
        <f>IF('Shield A'!$AD$5='Shield A'!$V26,'Shield A'!$W$5,"")</f>
        <v>0</v>
      </c>
      <c r="Z26" s="11">
        <f>IF('Shield A'!$AD$6='Shield A'!$V26,'Shield A'!$W$6,"")</f>
        <v>0</v>
      </c>
      <c r="AA26" s="11">
        <f>IF('Shield A'!$AD$7='Shield A'!$V26,'Shield A'!$W$7,"")</f>
        <v>0</v>
      </c>
      <c r="AB26" s="11">
        <f>IF('Shield A'!$AD$8='Shield A'!$V26,'Shield A'!$W$8,"")</f>
        <v>0</v>
      </c>
      <c r="AC26" s="11">
        <f>IF('Shield A'!$AD$9='Shield A'!$V26,'Shield A'!$W$9,"")</f>
        <v>0</v>
      </c>
      <c r="AD26" s="11">
        <f>IF('Shield A'!$AD$10='Shield A'!$V26,'Shield A'!$W$10,"")</f>
        <v>0</v>
      </c>
      <c r="AE26" s="11">
        <f>+SUM('Shield A'!W26:AD26)</f>
        <v>7</v>
      </c>
      <c r="AF26" s="11"/>
      <c r="AG26" s="11"/>
      <c r="AH26" s="11"/>
      <c r="AI26" s="11"/>
      <c r="AJ26" s="11"/>
      <c r="BO26"/>
      <c r="BQ26" s="2"/>
      <c r="CL26" s="73"/>
    </row>
    <row r="27" spans="22:69" ht="12.75">
      <c r="V27" s="11">
        <v>5</v>
      </c>
      <c r="W27" s="11">
        <f>IF('Shield A'!$AD$3='Shield A'!$V27,'Shield A'!$W$3,"")</f>
        <v>0</v>
      </c>
      <c r="X27" s="11">
        <f>IF('Shield A'!$AD$4='Shield A'!$V27,'Shield A'!$W$4,"")</f>
        <v>0</v>
      </c>
      <c r="Y27" s="11">
        <f>IF('Shield A'!$AD$5='Shield A'!$V27,'Shield A'!$W$5,"")</f>
        <v>0</v>
      </c>
      <c r="Z27" s="11">
        <f>IF('Shield A'!$AD$6='Shield A'!$V27,'Shield A'!$W$6,"")</f>
        <v>0</v>
      </c>
      <c r="AA27" s="11">
        <f>IF('Shield A'!$AD$7='Shield A'!$V27,'Shield A'!$W$7,"")</f>
        <v>0</v>
      </c>
      <c r="AB27" s="11">
        <f>IF('Shield A'!$AD$8='Shield A'!$V27,'Shield A'!$W$8,"")</f>
        <v>7</v>
      </c>
      <c r="AC27" s="11">
        <f>IF('Shield A'!$AD$9='Shield A'!$V27,'Shield A'!$W$9,"")</f>
        <v>0</v>
      </c>
      <c r="AD27" s="11">
        <f>IF('Shield A'!$AD$10='Shield A'!$V27,'Shield A'!$W$10,"")</f>
        <v>0</v>
      </c>
      <c r="AE27" s="11">
        <f>+SUM('Shield A'!W27:AD27)</f>
        <v>7</v>
      </c>
      <c r="AF27" s="11"/>
      <c r="AG27" s="11"/>
      <c r="AH27" s="11"/>
      <c r="AI27" s="11"/>
      <c r="AJ27" s="11"/>
      <c r="BO27"/>
      <c r="BQ27" s="2"/>
    </row>
    <row r="28" spans="11:68" ht="14.25" hidden="1">
      <c r="K28" s="1"/>
      <c r="L28" s="1"/>
      <c r="M28" s="1"/>
      <c r="N28" s="11">
        <v>6</v>
      </c>
      <c r="O28" s="11">
        <f>IF('Shield A'!$AD$3='Shield A'!$N28,'Shield A'!$W$3,"")</f>
        <v>0</v>
      </c>
      <c r="P28" s="11">
        <f>IF('Shield A'!$AD$4='Shield A'!$N28,'Shield A'!$W$4,"")</f>
        <v>0</v>
      </c>
      <c r="Q28" s="11">
        <f>IF('Shield A'!$AD$5='Shield A'!$N28,'Shield A'!$W$5,"")</f>
        <v>0</v>
      </c>
      <c r="R28" s="11">
        <f>IF('Shield A'!$AD$6='Shield A'!$N28,'Shield A'!$W$6,"")</f>
        <v>0</v>
      </c>
      <c r="S28" s="11">
        <f>IF('Shield A'!$AD$7='Shield A'!$N28,'Shield A'!$W$7,"")</f>
        <v>0</v>
      </c>
      <c r="T28" s="11">
        <f>IF('Shield A'!$AD$8='Shield A'!$N28,'Shield A'!$W$8,"")</f>
        <v>0</v>
      </c>
      <c r="U28" s="11">
        <f>IF('Shield A'!$AD$9='Shield A'!$N28,'Shield A'!$W$9,"")</f>
        <v>0</v>
      </c>
      <c r="V28" s="11">
        <f>IF('Shield A'!$AD$10='Shield A'!$N28,'Shield A'!$W$10,"")</f>
        <v>7</v>
      </c>
      <c r="W28" s="11">
        <f>+SUM('Shield A'!O28:V28)</f>
        <v>7</v>
      </c>
      <c r="BH28" s="2"/>
      <c r="BI28" s="2"/>
      <c r="BO28"/>
      <c r="BP28"/>
    </row>
    <row r="29" spans="22:69" ht="12.75">
      <c r="V29" s="11">
        <v>7</v>
      </c>
      <c r="W29" s="11">
        <f>IF('Shield A'!$AD$3='Shield A'!$V29,'Shield A'!$W$3,"")</f>
        <v>0</v>
      </c>
      <c r="X29" s="11">
        <f>IF('Shield A'!$AD$4='Shield A'!$V29,'Shield A'!$W$4,"")</f>
        <v>0</v>
      </c>
      <c r="Y29" s="11">
        <f>IF('Shield A'!$AD$5='Shield A'!$V29,'Shield A'!$W$5,"")</f>
        <v>0</v>
      </c>
      <c r="Z29" s="11">
        <f>IF('Shield A'!$AD$6='Shield A'!$V29,'Shield A'!$W$6,"")</f>
        <v>0</v>
      </c>
      <c r="AA29" s="11">
        <f>IF('Shield A'!$AD$7='Shield A'!$V29,'Shield A'!$W$7,"")</f>
        <v>7</v>
      </c>
      <c r="AB29" s="11">
        <f>IF('Shield A'!$AD$8='Shield A'!$V29,'Shield A'!$W$8,"")</f>
        <v>0</v>
      </c>
      <c r="AC29" s="11">
        <f>IF('Shield A'!$AD$9='Shield A'!$V29,'Shield A'!$W$9,"")</f>
        <v>0</v>
      </c>
      <c r="AD29" s="11">
        <f>IF('Shield A'!$AD$10='Shield A'!$V29,'Shield A'!$W$10,"")</f>
        <v>0</v>
      </c>
      <c r="AE29" s="11">
        <f>+SUM('Shield A'!W29:AD29)</f>
        <v>7</v>
      </c>
      <c r="BO29"/>
      <c r="BQ29" s="2"/>
    </row>
    <row r="30" spans="22:88" ht="16.5">
      <c r="V30" s="11">
        <v>8</v>
      </c>
      <c r="W30" s="11">
        <f>IF('Shield A'!$AD$3='Shield A'!$V30,'Shield A'!$W$3,"")</f>
        <v>0</v>
      </c>
      <c r="X30" s="11">
        <f>IF('Shield A'!$AD$4='Shield A'!$V30,'Shield A'!$W$4,"")</f>
        <v>7</v>
      </c>
      <c r="Y30" s="11">
        <f>IF('Shield A'!$AD$5='Shield A'!$V30,'Shield A'!$W$5,"")</f>
        <v>0</v>
      </c>
      <c r="Z30" s="11">
        <f>IF('Shield A'!$AD$6='Shield A'!$V30,'Shield A'!$W$6,"")</f>
        <v>0</v>
      </c>
      <c r="AA30" s="11">
        <f>IF('Shield A'!$AD$7='Shield A'!$V30,'Shield A'!$W$7,"")</f>
        <v>0</v>
      </c>
      <c r="AB30" s="11">
        <f>IF('Shield A'!$AD$8='Shield A'!$V30,'Shield A'!$W$8,"")</f>
        <v>0</v>
      </c>
      <c r="AC30" s="11">
        <f>IF('Shield A'!$AD$9='Shield A'!$V30,'Shield A'!$W$9,"")</f>
        <v>0</v>
      </c>
      <c r="AD30" s="11">
        <f>IF('Shield A'!$AD$10='Shield A'!$V30,'Shield A'!$W$10,"")</f>
        <v>0</v>
      </c>
      <c r="AE30" s="11">
        <f>+SUM('Shield A'!W30:AD30)</f>
        <v>7</v>
      </c>
      <c r="BO30"/>
      <c r="BQ30" s="2"/>
      <c r="CJ30" s="110"/>
    </row>
    <row r="31" spans="67:88" ht="12.75">
      <c r="BO31"/>
      <c r="BQ31" s="2"/>
      <c r="CJ31" s="111"/>
    </row>
    <row r="32" spans="23:88" ht="12.75">
      <c r="W32" t="s">
        <v>3</v>
      </c>
      <c r="BO32"/>
      <c r="BQ32" s="2"/>
      <c r="CJ32" s="111"/>
    </row>
    <row r="33" spans="22:88" ht="15" customHeight="1">
      <c r="V33" s="11">
        <v>1</v>
      </c>
      <c r="W33" s="11">
        <f>IF('Shield A'!$AD$3='Shield A'!$V33,'Shield A'!$X$3,"")</f>
        <v>0</v>
      </c>
      <c r="X33" s="11">
        <f>IF('Shield A'!$AD$4='Shield A'!$V33,'Shield A'!$X$4,"")</f>
        <v>0</v>
      </c>
      <c r="Y33" s="11">
        <f>IF('Shield A'!$AD$5='Shield A'!$V33,'Shield A'!$X$5,"")</f>
        <v>4</v>
      </c>
      <c r="Z33" s="11">
        <f>IF('Shield A'!$AD$6='Shield A'!$V33,'Shield A'!$X$6,"")</f>
        <v>0</v>
      </c>
      <c r="AA33" s="11">
        <f>IF('Shield A'!$AD$7='Shield A'!$V33,'Shield A'!$X$7,"")</f>
        <v>0</v>
      </c>
      <c r="AB33" s="11">
        <f>IF('Shield A'!$AD$8='Shield A'!$V33,'Shield A'!$X$8,"")</f>
        <v>0</v>
      </c>
      <c r="AC33" s="11">
        <f>IF('Shield A'!$AD$9='Shield A'!$V33,'Shield A'!$X$9,"")</f>
        <v>0</v>
      </c>
      <c r="AD33" s="11">
        <f>IF('Shield A'!$AD$10='Shield A'!$V33,'Shield A'!$X$10,"")</f>
        <v>0</v>
      </c>
      <c r="AE33" s="11">
        <f>+SUM('Shield A'!W33:AD33)</f>
        <v>4</v>
      </c>
      <c r="BO33"/>
      <c r="BQ33" s="2"/>
      <c r="CJ33" s="111"/>
    </row>
    <row r="34" spans="22:88" ht="12.75">
      <c r="V34" s="11">
        <v>2</v>
      </c>
      <c r="W34" s="11">
        <f>IF('Shield A'!$AD$3='Shield A'!$V34,'Shield A'!$X$3,"")</f>
        <v>0</v>
      </c>
      <c r="X34" s="11">
        <f>IF('Shield A'!$AD$4='Shield A'!$V34,'Shield A'!$X$4,"")</f>
        <v>0</v>
      </c>
      <c r="Y34" s="11">
        <f>IF('Shield A'!$AD$5='Shield A'!$V34,'Shield A'!$X$5,"")</f>
        <v>0</v>
      </c>
      <c r="Z34" s="11">
        <f>IF('Shield A'!$AD$6='Shield A'!$V34,'Shield A'!$X$6,"")</f>
        <v>0</v>
      </c>
      <c r="AA34" s="11">
        <f>IF('Shield A'!$AD$7='Shield A'!$V34,'Shield A'!$X$7,"")</f>
        <v>0</v>
      </c>
      <c r="AB34" s="11">
        <f>IF('Shield A'!$AD$8='Shield A'!$V34,'Shield A'!$X$8,"")</f>
        <v>0</v>
      </c>
      <c r="AC34" s="11">
        <f>IF('Shield A'!$AD$9='Shield A'!$V34,'Shield A'!$X$9,"")</f>
        <v>5</v>
      </c>
      <c r="AD34" s="11">
        <f>IF('Shield A'!$AD$10='Shield A'!$V34,'Shield A'!$X$10,"")</f>
        <v>0</v>
      </c>
      <c r="AE34" s="11">
        <f>+SUM('Shield A'!W34:AD34)</f>
        <v>5</v>
      </c>
      <c r="BO34"/>
      <c r="BQ34" s="2"/>
      <c r="CJ34" s="111"/>
    </row>
    <row r="35" spans="8:88" ht="12.75" customHeight="1">
      <c r="H35" s="77"/>
      <c r="V35" s="11">
        <v>3</v>
      </c>
      <c r="W35" s="11">
        <f>IF('Shield A'!$AD$3='Shield A'!$V35,'Shield A'!$X$3,"")</f>
        <v>0</v>
      </c>
      <c r="X35" s="11">
        <f>IF('Shield A'!$AD$4='Shield A'!$V35,'Shield A'!$X$4,"")</f>
        <v>0</v>
      </c>
      <c r="Y35" s="11">
        <f>IF('Shield A'!$AD$5='Shield A'!$V35,'Shield A'!$X$5,"")</f>
        <v>0</v>
      </c>
      <c r="Z35" s="11">
        <f>IF('Shield A'!$AD$6='Shield A'!$V35,'Shield A'!$X$6,"")</f>
        <v>4</v>
      </c>
      <c r="AA35" s="11">
        <f>IF('Shield A'!$AD$7='Shield A'!$V35,'Shield A'!$X$7,"")</f>
        <v>0</v>
      </c>
      <c r="AB35" s="11">
        <f>IF('Shield A'!$AD$8='Shield A'!$V35,'Shield A'!$X$8,"")</f>
        <v>0</v>
      </c>
      <c r="AC35" s="11">
        <f>IF('Shield A'!$AD$9='Shield A'!$V35,'Shield A'!$X$9,"")</f>
        <v>0</v>
      </c>
      <c r="AD35" s="11">
        <f>IF('Shield A'!$AD$10='Shield A'!$V35,'Shield A'!$X$10,"")</f>
        <v>0</v>
      </c>
      <c r="AE35" s="11">
        <f>+SUM('Shield A'!W35:AD35)</f>
        <v>4</v>
      </c>
      <c r="BO35"/>
      <c r="BQ35" s="2"/>
      <c r="CJ35" s="111"/>
    </row>
    <row r="36" spans="22:88" ht="12.75">
      <c r="V36" s="11">
        <v>4</v>
      </c>
      <c r="W36" s="11">
        <f>IF('Shield A'!$AD$3='Shield A'!$V36,'Shield A'!$X$3,"")</f>
        <v>3</v>
      </c>
      <c r="X36" s="11">
        <f>IF('Shield A'!$AD$4='Shield A'!$V36,'Shield A'!$X$4,"")</f>
        <v>0</v>
      </c>
      <c r="Y36" s="11">
        <f>IF('Shield A'!$AD$5='Shield A'!$V36,'Shield A'!$X$5,"")</f>
        <v>0</v>
      </c>
      <c r="Z36" s="11">
        <f>IF('Shield A'!$AD$6='Shield A'!$V36,'Shield A'!$X$6,"")</f>
        <v>0</v>
      </c>
      <c r="AA36" s="11">
        <f>IF('Shield A'!$AD$7='Shield A'!$V36,'Shield A'!$X$7,"")</f>
        <v>0</v>
      </c>
      <c r="AB36" s="11">
        <f>IF('Shield A'!$AD$8='Shield A'!$V36,'Shield A'!$X$8,"")</f>
        <v>0</v>
      </c>
      <c r="AC36" s="11">
        <f>IF('Shield A'!$AD$9='Shield A'!$V36,'Shield A'!$X$9,"")</f>
        <v>0</v>
      </c>
      <c r="AD36" s="11">
        <f>IF('Shield A'!$AD$10='Shield A'!$V36,'Shield A'!$X$10,"")</f>
        <v>0</v>
      </c>
      <c r="AE36" s="11">
        <f>+SUM('Shield A'!W36:AD36)</f>
        <v>3</v>
      </c>
      <c r="BO36"/>
      <c r="BQ36" s="2"/>
      <c r="CJ36" s="111"/>
    </row>
    <row r="37" spans="22:88" ht="12.75">
      <c r="V37">
        <v>5</v>
      </c>
      <c r="W37" s="11">
        <f>IF('Shield A'!$AD$3='Shield A'!$V37,'Shield A'!$X$3,"")</f>
        <v>0</v>
      </c>
      <c r="X37" s="11">
        <f>IF('Shield A'!$AD$4='Shield A'!$V37,'Shield A'!$X$4,"")</f>
        <v>0</v>
      </c>
      <c r="Y37" s="11">
        <f>IF('Shield A'!$AD$5='Shield A'!$V37,'Shield A'!$X$5,"")</f>
        <v>0</v>
      </c>
      <c r="Z37" s="11">
        <f>IF('Shield A'!$AD$6='Shield A'!$V37,'Shield A'!$X$6,"")</f>
        <v>0</v>
      </c>
      <c r="AA37" s="11">
        <f>IF('Shield A'!$AD$7='Shield A'!$V37,'Shield A'!$X$7,"")</f>
        <v>0</v>
      </c>
      <c r="AB37" s="11">
        <f>IF('Shield A'!$AD$8='Shield A'!$V37,'Shield A'!$X$8,"")</f>
        <v>4</v>
      </c>
      <c r="AC37" s="11">
        <f>IF('Shield A'!$AD$9='Shield A'!$V37,'Shield A'!$X$9,"")</f>
        <v>0</v>
      </c>
      <c r="AD37" s="11">
        <f>IF('Shield A'!$AD$10='Shield A'!$V37,'Shield A'!$X$10,"")</f>
        <v>0</v>
      </c>
      <c r="AE37" s="11">
        <f>+SUM('Shield A'!W37:AD37)</f>
        <v>4</v>
      </c>
      <c r="BO37"/>
      <c r="BQ37" s="2"/>
      <c r="CJ37" s="111"/>
    </row>
    <row r="38" spans="22:88" ht="12.75">
      <c r="V38" s="11">
        <v>6</v>
      </c>
      <c r="W38" s="11">
        <f>IF('Shield A'!$AD$3='Shield A'!$V38,'Shield A'!$X$3,"")</f>
        <v>0</v>
      </c>
      <c r="X38" s="11">
        <f>IF('Shield A'!$AD$4='Shield A'!$V38,'Shield A'!$X$4,"")</f>
        <v>0</v>
      </c>
      <c r="Y38" s="11">
        <f>IF('Shield A'!$AD$5='Shield A'!$V38,'Shield A'!$X$5,"")</f>
        <v>0</v>
      </c>
      <c r="Z38" s="11">
        <f>IF('Shield A'!$AD$6='Shield A'!$V38,'Shield A'!$X$6,"")</f>
        <v>0</v>
      </c>
      <c r="AA38" s="11">
        <f>IF('Shield A'!$AD$7='Shield A'!$V38,'Shield A'!$X$7,"")</f>
        <v>0</v>
      </c>
      <c r="AB38" s="11">
        <f>IF('Shield A'!$AD$8='Shield A'!$V38,'Shield A'!$X$8,"")</f>
        <v>0</v>
      </c>
      <c r="AC38" s="11">
        <f>IF('Shield A'!$AD$9='Shield A'!$V38,'Shield A'!$X$9,"")</f>
        <v>0</v>
      </c>
      <c r="AD38" s="11">
        <f>IF('Shield A'!$AD$10='Shield A'!$V38,'Shield A'!$X$10,"")</f>
        <v>3</v>
      </c>
      <c r="AE38" s="11">
        <f>+SUM('Shield A'!W38:AD38)</f>
        <v>3</v>
      </c>
      <c r="BO38"/>
      <c r="BQ38" s="2"/>
      <c r="CJ38" s="111"/>
    </row>
    <row r="39" spans="22:88" ht="12.75">
      <c r="V39" s="11">
        <v>7</v>
      </c>
      <c r="W39" s="11">
        <f>IF('Shield A'!$AD$3='Shield A'!$V39,'Shield A'!$X$3,"")</f>
        <v>0</v>
      </c>
      <c r="X39" s="11">
        <f>IF('Shield A'!$AD$4='Shield A'!$V39,'Shield A'!$X$4,"")</f>
        <v>0</v>
      </c>
      <c r="Y39" s="11">
        <f>IF('Shield A'!$AD$5='Shield A'!$V39,'Shield A'!$X$5,"")</f>
        <v>0</v>
      </c>
      <c r="Z39" s="11">
        <f>IF('Shield A'!$AD$6='Shield A'!$V39,'Shield A'!$X$6,"")</f>
        <v>0</v>
      </c>
      <c r="AA39" s="11">
        <f>IF('Shield A'!$AD$7='Shield A'!$V39,'Shield A'!$X$7,"")</f>
        <v>3</v>
      </c>
      <c r="AB39" s="11">
        <f>IF('Shield A'!$AD$8='Shield A'!$V39,'Shield A'!$X$8,"")</f>
        <v>0</v>
      </c>
      <c r="AC39" s="11">
        <f>IF('Shield A'!$AD$9='Shield A'!$V39,'Shield A'!$X$9,"")</f>
        <v>0</v>
      </c>
      <c r="AD39" s="11">
        <f>IF('Shield A'!$AD$10='Shield A'!$V39,'Shield A'!$X$10,"")</f>
        <v>0</v>
      </c>
      <c r="AE39" s="11">
        <f>+SUM('Shield A'!W39:AD39)</f>
        <v>3</v>
      </c>
      <c r="BO39"/>
      <c r="BQ39" s="2"/>
      <c r="CJ39" s="111"/>
    </row>
    <row r="40" spans="22:88" ht="14.25">
      <c r="V40" s="11">
        <v>8</v>
      </c>
      <c r="W40" s="11">
        <f>IF('Shield A'!$AD$3='Shield A'!$V40,'Shield A'!$X$3,"")</f>
        <v>0</v>
      </c>
      <c r="X40" s="11">
        <f>IF('Shield A'!$AD$4='Shield A'!$V40,'Shield A'!$X$4,"")</f>
        <v>2</v>
      </c>
      <c r="Y40" s="11">
        <f>IF('Shield A'!$AD$5='Shield A'!$V40,'Shield A'!$X$5,"")</f>
        <v>0</v>
      </c>
      <c r="Z40" s="11">
        <f>IF('Shield A'!$AD$6='Shield A'!$V40,'Shield A'!$X$6,"")</f>
        <v>0</v>
      </c>
      <c r="AA40" s="11">
        <f>IF('Shield A'!$AD$7='Shield A'!$V40,'Shield A'!$X$7,"")</f>
        <v>0</v>
      </c>
      <c r="AB40" s="11">
        <f>IF('Shield A'!$AD$8='Shield A'!$V40,'Shield A'!$X$8,"")</f>
        <v>0</v>
      </c>
      <c r="AC40" s="11">
        <f>IF('Shield A'!$AD$9='Shield A'!$V40,'Shield A'!$X$9,"")</f>
        <v>0</v>
      </c>
      <c r="AD40" s="11">
        <f>IF('Shield A'!$AD$10='Shield A'!$V40,'Shield A'!$X$10,"")</f>
        <v>0</v>
      </c>
      <c r="AE40" s="11">
        <f>+SUM('Shield A'!W40:AD40)</f>
        <v>2</v>
      </c>
      <c r="BO40"/>
      <c r="BQ40" s="2"/>
      <c r="CJ40" s="111"/>
    </row>
    <row r="41" spans="67:88" ht="12.75">
      <c r="BO41"/>
      <c r="BQ41" s="2"/>
      <c r="CJ41" s="111"/>
    </row>
    <row r="42" spans="23:88" ht="12.75">
      <c r="W42" t="s">
        <v>29</v>
      </c>
      <c r="BO42"/>
      <c r="BQ42" s="2"/>
      <c r="CJ42" s="111"/>
    </row>
    <row r="43" spans="22:88" ht="12.75">
      <c r="V43" s="11">
        <v>1</v>
      </c>
      <c r="W43" s="11">
        <f>IF('Shield A'!$AD$3='Shield A'!$V43,'Shield A'!$AA$3,"")</f>
        <v>0</v>
      </c>
      <c r="X43" s="11">
        <f>IF('Shield A'!$AD$4='Shield A'!$V43,'Shield A'!$AA$4,"")</f>
        <v>0</v>
      </c>
      <c r="Y43" s="11">
        <f>IF('Shield A'!$AD$5='Shield A'!$V43,'Shield A'!$AA$5,"")</f>
        <v>35</v>
      </c>
      <c r="Z43" s="11">
        <f>IF('Shield A'!$AD$6='Shield A'!$V43,'Shield A'!$AA$6,"")</f>
        <v>0</v>
      </c>
      <c r="AA43" s="11">
        <f>IF('Shield A'!$AD$7='Shield A'!$V43,'Shield A'!$AA$7,"")</f>
        <v>0</v>
      </c>
      <c r="AB43" s="11">
        <f>IF('Shield A'!$AD$8='Shield A'!$V43,'Shield A'!$AA$8,"")</f>
        <v>0</v>
      </c>
      <c r="AC43" s="11">
        <f>IF('Shield A'!$AD$9='Shield A'!$V43,'Shield A'!$AA$9,"")</f>
        <v>0</v>
      </c>
      <c r="AD43" s="11">
        <f>IF('Shield A'!$AD$10='Shield A'!$V43,'Shield A'!$AA$10,"")</f>
        <v>0</v>
      </c>
      <c r="AE43" s="11">
        <f>+SUM('Shield A'!W43:AD43)</f>
        <v>35</v>
      </c>
      <c r="BO43"/>
      <c r="BQ43" s="2"/>
      <c r="CJ43" s="111"/>
    </row>
    <row r="44" spans="22:69" ht="12.75">
      <c r="V44" s="11">
        <v>2</v>
      </c>
      <c r="W44" s="11">
        <f>IF('Shield A'!$AD$3='Shield A'!$V44,'Shield A'!$AA$3,"")</f>
        <v>0</v>
      </c>
      <c r="X44" s="11">
        <f>IF('Shield A'!$AD$4='Shield A'!$V44,'Shield A'!$AA$4,"")</f>
        <v>0</v>
      </c>
      <c r="Y44" s="11">
        <f>IF('Shield A'!$AD$5='Shield A'!$V44,'Shield A'!$AA$5,"")</f>
        <v>0</v>
      </c>
      <c r="Z44" s="11">
        <f>IF('Shield A'!$AD$6='Shield A'!$V44,'Shield A'!$AA$6,"")</f>
        <v>0</v>
      </c>
      <c r="AA44" s="11">
        <f>IF('Shield A'!$AD$7='Shield A'!$V44,'Shield A'!$AA$7,"")</f>
        <v>0</v>
      </c>
      <c r="AB44" s="11">
        <f>IF('Shield A'!$AD$8='Shield A'!$V44,'Shield A'!$AA$8,"")</f>
        <v>0</v>
      </c>
      <c r="AC44" s="11">
        <f>IF('Shield A'!$AD$9='Shield A'!$V44,'Shield A'!$AA$9,"")</f>
        <v>32</v>
      </c>
      <c r="AD44" s="11">
        <f>IF('Shield A'!$AD$10='Shield A'!$V44,'Shield A'!$AA$10,"")</f>
        <v>0</v>
      </c>
      <c r="AE44" s="11">
        <f>+SUM('Shield A'!W44:AD44)</f>
        <v>32</v>
      </c>
      <c r="BO44"/>
      <c r="BQ44" s="2"/>
    </row>
    <row r="45" spans="22:69" ht="12.75">
      <c r="V45" s="11">
        <v>3</v>
      </c>
      <c r="W45" s="11">
        <f>IF('Shield A'!$AD$3='Shield A'!$V45,'Shield A'!$AA$3,"")</f>
        <v>0</v>
      </c>
      <c r="X45" s="11">
        <f>IF('Shield A'!$AD$4='Shield A'!$V45,'Shield A'!$AA$4,"")</f>
        <v>0</v>
      </c>
      <c r="Y45" s="11">
        <f>IF('Shield A'!$AD$5='Shield A'!$V45,'Shield A'!$AA$5,"")</f>
        <v>0</v>
      </c>
      <c r="Z45" s="11">
        <f>IF('Shield A'!$AD$6='Shield A'!$V45,'Shield A'!$AA$6,"")</f>
        <v>33</v>
      </c>
      <c r="AA45" s="11">
        <f>IF('Shield A'!$AD$7='Shield A'!$V45,'Shield A'!$AA$7,"")</f>
        <v>0</v>
      </c>
      <c r="AB45" s="11">
        <f>IF('Shield A'!$AD$8='Shield A'!$V45,'Shield A'!$AA$8,"")</f>
        <v>0</v>
      </c>
      <c r="AC45" s="11">
        <f>IF('Shield A'!$AD$9='Shield A'!$V45,'Shield A'!$AA$9,"")</f>
        <v>0</v>
      </c>
      <c r="AD45" s="11">
        <f>IF('Shield A'!$AD$10='Shield A'!$V45,'Shield A'!$AA$10,"")</f>
        <v>0</v>
      </c>
      <c r="AE45" s="11">
        <f>+SUM('Shield A'!W45:AD45)</f>
        <v>33</v>
      </c>
      <c r="BO45"/>
      <c r="BQ45" s="2"/>
    </row>
    <row r="46" spans="22:69" ht="12.75">
      <c r="V46" s="11">
        <v>4</v>
      </c>
      <c r="W46" s="11">
        <f>IF('Shield A'!$AD$3='Shield A'!$V46,'Shield A'!$AA$3,"")</f>
        <v>34</v>
      </c>
      <c r="X46" s="11">
        <f>IF('Shield A'!$AD$4='Shield A'!$V46,'Shield A'!$AA$4,"")</f>
        <v>0</v>
      </c>
      <c r="Y46" s="11">
        <f>IF('Shield A'!$AD$5='Shield A'!$V46,'Shield A'!$AA$5,"")</f>
        <v>0</v>
      </c>
      <c r="Z46" s="11">
        <f>IF('Shield A'!$AD$6='Shield A'!$V46,'Shield A'!$AA$6,"")</f>
        <v>0</v>
      </c>
      <c r="AA46" s="11">
        <f>IF('Shield A'!$AD$7='Shield A'!$V46,'Shield A'!$AA$7,"")</f>
        <v>0</v>
      </c>
      <c r="AB46" s="11">
        <f>IF('Shield A'!$AD$8='Shield A'!$V46,'Shield A'!$AA$8,"")</f>
        <v>0</v>
      </c>
      <c r="AC46" s="11">
        <f>IF('Shield A'!$AD$9='Shield A'!$V46,'Shield A'!$AA$9,"")</f>
        <v>0</v>
      </c>
      <c r="AD46" s="11">
        <f>IF('Shield A'!$AD$10='Shield A'!$V46,'Shield A'!$AA$10,"")</f>
        <v>0</v>
      </c>
      <c r="AE46" s="11">
        <f>+SUM('Shield A'!W46:AD46)</f>
        <v>34</v>
      </c>
      <c r="BO46"/>
      <c r="BQ46" s="2"/>
    </row>
    <row r="47" spans="22:69" ht="12.75">
      <c r="V47" s="11">
        <v>5</v>
      </c>
      <c r="W47" s="11">
        <f>IF('Shield A'!$AD$3='Shield A'!$V47,'Shield A'!$AA$3,"")</f>
        <v>0</v>
      </c>
      <c r="X47" s="11">
        <f>IF('Shield A'!$AD$4='Shield A'!$V47,'Shield A'!$AA$4,"")</f>
        <v>0</v>
      </c>
      <c r="Y47" s="11">
        <f>IF('Shield A'!$AD$5='Shield A'!$V47,'Shield A'!$AA$5,"")</f>
        <v>0</v>
      </c>
      <c r="Z47" s="11">
        <f>IF('Shield A'!$AD$6='Shield A'!$V47,'Shield A'!$AA$6,"")</f>
        <v>0</v>
      </c>
      <c r="AA47" s="11">
        <f>IF('Shield A'!$AD$7='Shield A'!$V47,'Shield A'!$AA$7,"")</f>
        <v>0</v>
      </c>
      <c r="AB47" s="11">
        <f>IF('Shield A'!$AD$8='Shield A'!$V47,'Shield A'!$AA$8,"")</f>
        <v>30</v>
      </c>
      <c r="AC47" s="11">
        <f>IF('Shield A'!$AD$9='Shield A'!$V47,'Shield A'!$AA$9,"")</f>
        <v>0</v>
      </c>
      <c r="AD47" s="11">
        <f>IF('Shield A'!$AD$10='Shield A'!$V47,'Shield A'!$AA$10,"")</f>
        <v>0</v>
      </c>
      <c r="AE47" s="11">
        <f>+SUM('Shield A'!W47:AD47)</f>
        <v>30</v>
      </c>
      <c r="BO47"/>
      <c r="BQ47" s="2"/>
    </row>
    <row r="48" spans="22:69" ht="12.75">
      <c r="V48" s="11">
        <v>6</v>
      </c>
      <c r="W48" s="11">
        <f>IF('Shield A'!$AD$3='Shield A'!$V48,'Shield A'!$AA$3,"")</f>
        <v>0</v>
      </c>
      <c r="X48" s="11">
        <f>IF('Shield A'!$AD$4='Shield A'!$V48,'Shield A'!$AA$4,"")</f>
        <v>0</v>
      </c>
      <c r="Y48" s="11">
        <f>IF('Shield A'!$AD$5='Shield A'!$V48,'Shield A'!$AA$5,"")</f>
        <v>0</v>
      </c>
      <c r="Z48" s="11">
        <f>IF('Shield A'!$AD$6='Shield A'!$V48,'Shield A'!$AA$6,"")</f>
        <v>0</v>
      </c>
      <c r="AA48" s="11">
        <f>IF('Shield A'!$AD$7='Shield A'!$V48,'Shield A'!$AA$7,"")</f>
        <v>0</v>
      </c>
      <c r="AB48" s="11">
        <f>IF('Shield A'!$AD$8='Shield A'!$V48,'Shield A'!$AA$8,"")</f>
        <v>0</v>
      </c>
      <c r="AC48" s="11">
        <f>IF('Shield A'!$AD$9='Shield A'!$V48,'Shield A'!$AA$9,"")</f>
        <v>0</v>
      </c>
      <c r="AD48" s="11">
        <f>IF('Shield A'!$AD$10='Shield A'!$V48,'Shield A'!$AA$10,"")</f>
        <v>31</v>
      </c>
      <c r="AE48" s="11">
        <f>+SUM('Shield A'!W48:AD48)</f>
        <v>31</v>
      </c>
      <c r="BO48"/>
      <c r="BQ48" s="2"/>
    </row>
    <row r="49" spans="22:69" ht="12.75">
      <c r="V49" s="11">
        <v>7</v>
      </c>
      <c r="W49" s="11">
        <f>IF('Shield A'!$AD$3='Shield A'!$V49,'Shield A'!$AA$3,"")</f>
        <v>0</v>
      </c>
      <c r="X49" s="11">
        <f>IF('Shield A'!$AD$4='Shield A'!$V49,'Shield A'!$AA$4,"")</f>
        <v>0</v>
      </c>
      <c r="Y49" s="11">
        <f>IF('Shield A'!$AD$5='Shield A'!$V49,'Shield A'!$AA$5,"")</f>
        <v>0</v>
      </c>
      <c r="Z49" s="11">
        <f>IF('Shield A'!$AD$6='Shield A'!$V49,'Shield A'!$AA$6,"")</f>
        <v>0</v>
      </c>
      <c r="AA49" s="11">
        <f>IF('Shield A'!$AD$7='Shield A'!$V49,'Shield A'!$AA$7,"")</f>
        <v>28</v>
      </c>
      <c r="AB49" s="11">
        <f>IF('Shield A'!$AD$8='Shield A'!$V49,'Shield A'!$AA$8,"")</f>
        <v>0</v>
      </c>
      <c r="AC49" s="11">
        <f>IF('Shield A'!$AD$9='Shield A'!$V49,'Shield A'!$AA$9,"")</f>
        <v>0</v>
      </c>
      <c r="AD49" s="11">
        <f>IF('Shield A'!$AD$10='Shield A'!$V49,'Shield A'!$AA$10,"")</f>
        <v>0</v>
      </c>
      <c r="AE49" s="11">
        <f>+SUM('Shield A'!W49:AD49)</f>
        <v>28</v>
      </c>
      <c r="BO49"/>
      <c r="BQ49" s="2"/>
    </row>
    <row r="50" spans="22:69" ht="12.75">
      <c r="V50" s="11">
        <v>8</v>
      </c>
      <c r="W50" s="11">
        <f>IF('Shield A'!$AD$3='Shield A'!$V50,'Shield A'!$AA$3,"")</f>
        <v>0</v>
      </c>
      <c r="X50" s="11">
        <f>IF('Shield A'!$AD$4='Shield A'!$V50,'Shield A'!$AA$4,"")</f>
        <v>29</v>
      </c>
      <c r="Y50" s="11">
        <f>IF('Shield A'!$AD$5='Shield A'!$V50,'Shield A'!$AA$5,"")</f>
        <v>0</v>
      </c>
      <c r="Z50" s="11">
        <f>IF('Shield A'!$AD$6='Shield A'!$V50,'Shield A'!$AA$6,"")</f>
        <v>0</v>
      </c>
      <c r="AA50" s="11">
        <f>IF('Shield A'!$AD$7='Shield A'!$V50,'Shield A'!$AA$7,"")</f>
        <v>0</v>
      </c>
      <c r="AB50" s="11">
        <f>IF('Shield A'!$AD$8='Shield A'!$V50,'Shield A'!$AA$8,"")</f>
        <v>0</v>
      </c>
      <c r="AC50" s="11">
        <f>IF('Shield A'!$AD$9='Shield A'!$V50,'Shield A'!$AA$9,"")</f>
        <v>0</v>
      </c>
      <c r="AD50" s="11">
        <f>IF('Shield A'!$AD$10='Shield A'!$V50,'Shield A'!$AA$10,"")</f>
        <v>0</v>
      </c>
      <c r="AE50" s="11">
        <f>+SUM('Shield A'!W50:AD50)</f>
        <v>29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ErrorMessage="1" error="value between 0 - 9 " sqref="S3:U10 L7 P9 R10:U10">
      <formula1>0</formula1>
      <formula2>9</formula2>
    </dataValidation>
    <dataValidation type="whole" allowBlank="1" showInputMessage="1" showErrorMessage="1" prompt="home score&#10;" error="value between 0 - 9 " sqref="C3:E3 G3:G4 I3:I5 K3:K10 M3:M7 O3:O9 Q3:Q10 C4:C9 E4:G4 E5:E10 G5:I5 G6:G10 I6:K6 I7:I10 M8:O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Y50"/>
  <sheetViews>
    <sheetView workbookViewId="0" topLeftCell="A9">
      <selection activeCell="A1" activeCellId="1" sqref="I4:M4 A1"/>
    </sheetView>
  </sheetViews>
  <sheetFormatPr defaultColWidth="9.00390625" defaultRowHeight="12.75"/>
  <cols>
    <col min="1" max="1" width="3.00390625" style="0" customWidth="1"/>
    <col min="2" max="2" width="12.625" style="0" customWidth="1"/>
    <col min="3" max="15" width="4.875" style="0" customWidth="1"/>
    <col min="16" max="16" width="6.00390625" style="0" customWidth="1"/>
    <col min="17" max="18" width="4.875" style="0" customWidth="1"/>
    <col min="19" max="19" width="5.75390625" style="1" customWidth="1"/>
    <col min="20" max="21" width="0" style="1" hidden="1" customWidth="1"/>
    <col min="22" max="66" width="0" style="0" hidden="1" customWidth="1"/>
    <col min="67" max="68" width="0" style="2" hidden="1" customWidth="1"/>
    <col min="69" max="88" width="0" style="0" hidden="1" customWidth="1"/>
    <col min="89" max="89" width="6.625" style="0" customWidth="1"/>
  </cols>
  <sheetData>
    <row r="1" spans="1:89" ht="19.5" customHeight="1">
      <c r="A1" s="3" t="s">
        <v>44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  <c r="BP1" s="7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6" s="11" customFormat="1" ht="19.5" customHeight="1">
      <c r="A2" s="3"/>
      <c r="B2" s="3"/>
      <c r="C2" s="87">
        <f>+'Shield B'!B3</f>
        <v>0</v>
      </c>
      <c r="D2" s="87"/>
      <c r="E2" s="88">
        <f>+'Shield B'!B4</f>
        <v>0</v>
      </c>
      <c r="F2" s="88"/>
      <c r="G2" s="88">
        <f>+'Shield B'!B5</f>
        <v>0</v>
      </c>
      <c r="H2" s="88"/>
      <c r="I2" s="88">
        <f>+'Shield B'!B6</f>
        <v>0</v>
      </c>
      <c r="J2" s="88"/>
      <c r="K2" s="88">
        <f>+'Shield B'!B7</f>
        <v>0</v>
      </c>
      <c r="L2" s="88"/>
      <c r="M2" s="88">
        <f>+'Shield B'!B8</f>
        <v>0</v>
      </c>
      <c r="N2" s="88"/>
      <c r="O2" s="88">
        <f>+'Shield B'!B9</f>
        <v>0</v>
      </c>
      <c r="P2" s="88"/>
      <c r="Q2" s="88">
        <f>+'Shield B'!B10</f>
        <v>0</v>
      </c>
      <c r="R2" s="88"/>
      <c r="S2" s="9"/>
      <c r="T2" s="9"/>
      <c r="U2" s="9"/>
      <c r="V2" s="10"/>
      <c r="W2" s="10" t="s">
        <v>2</v>
      </c>
      <c r="X2" s="10" t="s">
        <v>3</v>
      </c>
      <c r="Y2" s="10" t="s">
        <v>4</v>
      </c>
      <c r="Z2" s="10" t="s">
        <v>5</v>
      </c>
      <c r="AA2" s="10" t="s">
        <v>6</v>
      </c>
      <c r="AB2" s="10" t="s">
        <v>7</v>
      </c>
      <c r="AD2" s="11" t="s">
        <v>8</v>
      </c>
      <c r="AH2" s="12" t="s">
        <v>9</v>
      </c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3"/>
      <c r="AT2" s="12"/>
      <c r="AU2" s="12"/>
      <c r="AV2" s="12"/>
      <c r="AW2" s="14"/>
      <c r="AX2" s="14"/>
      <c r="AY2" s="14"/>
      <c r="AZ2" s="14"/>
      <c r="BA2" s="12" t="s">
        <v>10</v>
      </c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4"/>
      <c r="BQ2" s="14"/>
      <c r="BS2" s="12" t="s">
        <v>2</v>
      </c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</row>
    <row r="3" spans="1:89" ht="19.5" customHeight="1">
      <c r="A3" s="89" t="s">
        <v>11</v>
      </c>
      <c r="B3" s="112" t="s">
        <v>33</v>
      </c>
      <c r="C3" s="91"/>
      <c r="D3" s="18"/>
      <c r="E3" s="19">
        <v>3</v>
      </c>
      <c r="F3" s="20">
        <f>+IF('Shield B'!E3="","",9-'Shield B'!E3)</f>
        <v>6</v>
      </c>
      <c r="G3" s="19">
        <v>6</v>
      </c>
      <c r="H3" s="20">
        <f>+IF('Shield B'!G3="","",9-'Shield B'!G3)</f>
        <v>3</v>
      </c>
      <c r="I3" s="19"/>
      <c r="J3" s="20">
        <f>+IF('Shield B'!I3="","",9-'Shield B'!I3)</f>
        <v>0</v>
      </c>
      <c r="K3" s="19"/>
      <c r="L3" s="20">
        <f>+IF('Shield B'!K3="","",9-'Shield B'!K3)</f>
        <v>0</v>
      </c>
      <c r="M3" s="19"/>
      <c r="N3" s="20">
        <f>+IF('Shield B'!M3="","",9-'Shield B'!M3)</f>
        <v>0</v>
      </c>
      <c r="O3" s="19">
        <v>3</v>
      </c>
      <c r="P3" s="20">
        <f>+IF('Shield B'!O3="","",9-'Shield B'!O3)</f>
        <v>6</v>
      </c>
      <c r="Q3" s="19">
        <v>5</v>
      </c>
      <c r="R3" s="20">
        <f>+IF('Shield B'!Q3="","",9-'Shield B'!Q3)</f>
        <v>4</v>
      </c>
      <c r="S3" s="21"/>
      <c r="T3" s="21"/>
      <c r="U3" s="21"/>
      <c r="V3" s="12">
        <f>+'Shield B'!B3</f>
        <v>0</v>
      </c>
      <c r="W3" s="13">
        <f>COUNTIF('Shield B'!$BS$3:$CH$10,'Shield B'!V3)</f>
        <v>7</v>
      </c>
      <c r="X3" s="13">
        <f>COUNTIF('Shield B'!$BA$3:$BO$10,'Shield B'!V3)</f>
        <v>4</v>
      </c>
      <c r="Y3" s="13">
        <f>+'Shield B'!W3-'Shield B'!X3</f>
        <v>3</v>
      </c>
      <c r="Z3" s="13">
        <f>+'Shield B'!X3*2</f>
        <v>8</v>
      </c>
      <c r="AA3" s="22">
        <f>+('Shield B'!C3+'Shield B'!E3+'Shield B'!G3+'Shield B'!I3+'Shield B'!K3+'Shield B'!M3+'Shield B'!O3+'Shield B'!Q3)+SUM('Shield B'!D3:D10)</f>
        <v>32</v>
      </c>
      <c r="AB3" s="23">
        <f>+'Shield B'!Z3+'Shield B'!AA3</f>
        <v>40</v>
      </c>
      <c r="AC3" s="24">
        <f>+'Shield B'!AB3+'Shield B'!X3/100+0.0001</f>
        <v>40.0401</v>
      </c>
      <c r="AD3">
        <f>RANK('Shield B'!AC3,'Shield B'!$AC$3:$AC$10,0)</f>
        <v>4</v>
      </c>
      <c r="AH3" s="13">
        <f>+IF('Shield B'!C3&gt;4,'Shield B'!$B3,'Shield B'!C$2)</f>
        <v>0</v>
      </c>
      <c r="AI3" s="13"/>
      <c r="AJ3" s="13">
        <f>+IF('Shield B'!E3&gt;4,'Shield B'!$B3,'Shield B'!E$2)</f>
        <v>0</v>
      </c>
      <c r="AK3" s="13"/>
      <c r="AL3" s="13">
        <f>+IF('Shield B'!G3&gt;4,'Shield B'!$B3,'Shield B'!G$2)</f>
        <v>0</v>
      </c>
      <c r="AM3" s="13"/>
      <c r="AN3" s="13">
        <f>+IF('Shield B'!I3&gt;4,'Shield B'!$B3,'Shield B'!I$2)</f>
        <v>0</v>
      </c>
      <c r="AO3" s="13"/>
      <c r="AP3" s="13">
        <f>+IF('Shield B'!K3&gt;4,'Shield B'!$B3,'Shield B'!K$2)</f>
        <v>0</v>
      </c>
      <c r="AQ3" s="13"/>
      <c r="AR3" s="13">
        <f>+IF('Shield B'!M3&gt;4,'Shield B'!$B3,'Shield B'!M$2)</f>
        <v>0</v>
      </c>
      <c r="AS3" s="13"/>
      <c r="AT3" s="13">
        <f>+IF('Shield B'!O3&gt;4,'Shield B'!$B3,'Shield B'!O$2)</f>
        <v>0</v>
      </c>
      <c r="AU3" s="13"/>
      <c r="AV3" s="13">
        <f>+IF('Shield B'!Q3&gt;4,'Shield B'!$B3,'Shield B'!Q$2)</f>
        <v>0</v>
      </c>
      <c r="AW3" s="2"/>
      <c r="AX3" s="2"/>
      <c r="AY3" s="2"/>
      <c r="AZ3" s="2"/>
      <c r="BA3" s="13">
        <f>IF('Shield B'!C3="","",'Shield B'!AH3)</f>
        <v>0</v>
      </c>
      <c r="BB3" s="13">
        <f>IF('Shield B'!D3="","",'Shield B'!AI3)</f>
        <v>0</v>
      </c>
      <c r="BC3" s="13">
        <f>IF('Shield B'!E3="","",'Shield B'!AJ3)</f>
        <v>0</v>
      </c>
      <c r="BD3" s="13"/>
      <c r="BE3" s="13">
        <f>IF('Shield B'!G3="","",'Shield B'!AL3)</f>
        <v>0</v>
      </c>
      <c r="BF3" s="13"/>
      <c r="BG3" s="13">
        <f>IF('Shield B'!I3="","",'Shield B'!AN3)</f>
        <v>0</v>
      </c>
      <c r="BH3" s="13"/>
      <c r="BI3" s="13">
        <f>IF('Shield B'!K3="","",'Shield B'!AP3)</f>
        <v>0</v>
      </c>
      <c r="BJ3" s="13"/>
      <c r="BK3" s="13">
        <f>IF('Shield B'!M3="","",'Shield B'!AR3)</f>
        <v>0</v>
      </c>
      <c r="BL3" s="13"/>
      <c r="BM3" s="13">
        <f>IF('Shield B'!O3="","",'Shield B'!AT3)</f>
        <v>0</v>
      </c>
      <c r="BN3" s="13"/>
      <c r="BO3" s="13">
        <f>IF('Shield B'!Q3="","",'Shield B'!AV3)</f>
        <v>0</v>
      </c>
      <c r="BQ3" s="2"/>
      <c r="BS3" s="13">
        <f>+IF('Shield B'!C3="","",'Shield B'!$B3)</f>
        <v>0</v>
      </c>
      <c r="BT3" s="13">
        <f>+IF('Shield B'!D3="","",'Shield B'!$C$2)</f>
        <v>0</v>
      </c>
      <c r="BU3" s="13">
        <f>+IF('Shield B'!E3="","",'Shield B'!$B3)</f>
        <v>0</v>
      </c>
      <c r="BV3" s="13">
        <f>+IF('Shield B'!F3="","",'Shield B'!$E$2)</f>
        <v>0</v>
      </c>
      <c r="BW3" s="13">
        <f>+IF('Shield B'!G3="","",'Shield B'!$B3)</f>
        <v>0</v>
      </c>
      <c r="BX3" s="13">
        <f>+IF('Shield B'!H3="","",'Shield B'!$G$2)</f>
        <v>0</v>
      </c>
      <c r="BY3" s="13">
        <f>+IF('Shield B'!I3="","",'Shield B'!$B3)</f>
        <v>0</v>
      </c>
      <c r="BZ3" s="13">
        <f>+IF('Shield B'!J3="","",'Shield B'!$I$2)</f>
        <v>0</v>
      </c>
      <c r="CA3" s="13">
        <f>+IF('Shield B'!K3="","",'Shield B'!$B3)</f>
        <v>0</v>
      </c>
      <c r="CB3" s="13">
        <f>+IF('Shield B'!L3="","",'Shield B'!$K$2)</f>
        <v>0</v>
      </c>
      <c r="CC3" s="13">
        <f>+IF('Shield B'!M3="","",'Shield B'!$B3)</f>
        <v>0</v>
      </c>
      <c r="CD3" s="13">
        <f>+IF('Shield B'!N3="","",'Shield B'!$M$2)</f>
        <v>0</v>
      </c>
      <c r="CE3" s="13">
        <f>+IF('Shield B'!O3="","",'Shield B'!$B3)</f>
        <v>0</v>
      </c>
      <c r="CF3" s="13">
        <f>+IF('Shield B'!P3="","",'Shield B'!$O$2)</f>
        <v>0</v>
      </c>
      <c r="CG3" s="13">
        <f>+IF('Shield B'!Q3="","",'Shield B'!$B3)</f>
        <v>0</v>
      </c>
      <c r="CH3" s="13">
        <f>+IF('Shield B'!R3="","",'Shield B'!$Q$2)</f>
        <v>0</v>
      </c>
      <c r="CK3" s="40"/>
    </row>
    <row r="4" spans="1:90" ht="19.5" customHeight="1">
      <c r="A4" s="89"/>
      <c r="B4" s="112" t="s">
        <v>32</v>
      </c>
      <c r="C4" s="93"/>
      <c r="D4" s="20">
        <f>+IF('Shield B'!C4="","",9-'Shield B'!C4)</f>
        <v>0</v>
      </c>
      <c r="E4" s="18"/>
      <c r="F4" s="18"/>
      <c r="G4" s="19">
        <v>3</v>
      </c>
      <c r="H4" s="20">
        <f>+IF('Shield B'!G4="","",9-'Shield B'!G4)</f>
        <v>6</v>
      </c>
      <c r="I4" s="19">
        <v>4</v>
      </c>
      <c r="J4" s="20">
        <f>+IF('Shield B'!I4="","",9-'Shield B'!I4)</f>
        <v>5</v>
      </c>
      <c r="K4" s="19"/>
      <c r="L4" s="20">
        <f>+IF('Shield B'!K4="","",9-'Shield B'!K4)</f>
        <v>0</v>
      </c>
      <c r="M4" s="19"/>
      <c r="N4" s="20">
        <f>+IF('Shield B'!M4="","",9-'Shield B'!M4)</f>
        <v>0</v>
      </c>
      <c r="O4" s="19"/>
      <c r="P4" s="20">
        <f>+IF('Shield B'!O4="","",9-'Shield B'!O4)</f>
        <v>0</v>
      </c>
      <c r="Q4" s="19">
        <v>4</v>
      </c>
      <c r="R4" s="20">
        <f>+IF('Shield B'!Q4="","",9-'Shield B'!Q4)</f>
        <v>5</v>
      </c>
      <c r="S4" s="21"/>
      <c r="T4" s="21"/>
      <c r="U4" s="21"/>
      <c r="V4" s="12">
        <f>+'Shield B'!B4</f>
        <v>0</v>
      </c>
      <c r="W4" s="13">
        <f>COUNTIF('Shield B'!$BS$3:$CH$10,'Shield B'!V4)</f>
        <v>7</v>
      </c>
      <c r="X4" s="13">
        <f>COUNTIF('Shield B'!$BA$3:$BO$10,'Shield B'!V4)</f>
        <v>3</v>
      </c>
      <c r="Y4" s="13">
        <f>+'Shield B'!W4-'Shield B'!X4</f>
        <v>4</v>
      </c>
      <c r="Z4" s="13">
        <f>+'Shield B'!X4*2</f>
        <v>6</v>
      </c>
      <c r="AA4" s="22">
        <f>+('Shield B'!C4+'Shield B'!E4+'Shield B'!G4+'Shield B'!I4+'Shield B'!K4+'Shield B'!M4+'Shield B'!O4+'Shield B'!Q4)+SUM('Shield B'!F3:F10)</f>
        <v>29</v>
      </c>
      <c r="AB4" s="23">
        <f>+'Shield B'!Z4+'Shield B'!AA4</f>
        <v>35</v>
      </c>
      <c r="AC4" s="24">
        <f>+'Shield B'!AB4+'Shield B'!X4/100+0.0002</f>
        <v>35.0302</v>
      </c>
      <c r="AD4">
        <f>RANK('Shield B'!AC4,'Shield B'!$AC$3:$AC$10,0)</f>
        <v>6</v>
      </c>
      <c r="AH4" s="13">
        <f>+IF('Shield B'!C4&gt;4,'Shield B'!$B4,'Shield B'!C$2)</f>
        <v>0</v>
      </c>
      <c r="AI4" s="13"/>
      <c r="AJ4" s="13">
        <f>+IF('Shield B'!E4&gt;4,'Shield B'!$B4,'Shield B'!E$2)</f>
        <v>0</v>
      </c>
      <c r="AK4" s="13"/>
      <c r="AL4" s="13">
        <f>+IF('Shield B'!G4&gt;4,'Shield B'!$B4,'Shield B'!G$2)</f>
        <v>0</v>
      </c>
      <c r="AM4" s="13"/>
      <c r="AN4" s="13">
        <f>+IF('Shield B'!I4&gt;4,'Shield B'!$B4,'Shield B'!I$2)</f>
        <v>0</v>
      </c>
      <c r="AO4" s="13"/>
      <c r="AP4" s="13">
        <f>+IF('Shield B'!K4&gt;4,'Shield B'!$B4,'Shield B'!K$2)</f>
        <v>0</v>
      </c>
      <c r="AQ4" s="13"/>
      <c r="AR4" s="13">
        <f>+IF('Shield B'!M4&gt;4,'Shield B'!$B4,'Shield B'!M$2)</f>
        <v>0</v>
      </c>
      <c r="AS4" s="13"/>
      <c r="AT4" s="13">
        <f>+IF('Shield B'!O4&gt;4,'Shield B'!$B4,'Shield B'!O$2)</f>
        <v>0</v>
      </c>
      <c r="AU4" s="13"/>
      <c r="AV4" s="13">
        <f>+IF('Shield B'!Q4&gt;4,'Shield B'!$B4,'Shield B'!Q$2)</f>
        <v>0</v>
      </c>
      <c r="AW4" s="2"/>
      <c r="AX4" s="2"/>
      <c r="AY4" s="2"/>
      <c r="AZ4" s="2"/>
      <c r="BA4" s="13">
        <f>IF('Shield B'!C4="","",'Shield B'!AH4)</f>
        <v>0</v>
      </c>
      <c r="BB4" s="13"/>
      <c r="BC4" s="13">
        <f>IF('Shield B'!E4="","",'Shield B'!AJ4)</f>
        <v>0</v>
      </c>
      <c r="BD4" s="13"/>
      <c r="BE4" s="13">
        <f>IF('Shield B'!G4="","",'Shield B'!AL4)</f>
        <v>0</v>
      </c>
      <c r="BF4" s="13"/>
      <c r="BG4" s="13">
        <f>IF('Shield B'!I4="","",'Shield B'!AN4)</f>
        <v>0</v>
      </c>
      <c r="BH4" s="13"/>
      <c r="BI4" s="13">
        <f>IF('Shield B'!K4="","",'Shield B'!AP4)</f>
        <v>0</v>
      </c>
      <c r="BJ4" s="13"/>
      <c r="BK4" s="13">
        <f>IF('Shield B'!M4="","",'Shield B'!AR4)</f>
        <v>0</v>
      </c>
      <c r="BL4" s="13"/>
      <c r="BM4" s="13">
        <f>IF('Shield B'!O4="","",'Shield B'!AT4)</f>
        <v>0</v>
      </c>
      <c r="BN4" s="13"/>
      <c r="BO4" s="13">
        <f>IF('Shield B'!Q4="","",'Shield B'!AV4)</f>
        <v>0</v>
      </c>
      <c r="BQ4" s="2"/>
      <c r="BS4" s="13">
        <f>+IF('Shield B'!C4="","",'Shield B'!$B4)</f>
        <v>0</v>
      </c>
      <c r="BT4" s="13">
        <f>+IF('Shield B'!D4="","",'Shield B'!$C$2)</f>
        <v>0</v>
      </c>
      <c r="BU4" s="13">
        <f>+IF('Shield B'!E4="","",'Shield B'!$B4)</f>
        <v>0</v>
      </c>
      <c r="BV4" s="13">
        <f>+IF('Shield B'!F4="","",'Shield B'!$E$2)</f>
        <v>0</v>
      </c>
      <c r="BW4" s="13">
        <f>+IF('Shield B'!G4="","",'Shield B'!$B4)</f>
        <v>0</v>
      </c>
      <c r="BX4" s="13">
        <f>+IF('Shield B'!H4="","",'Shield B'!$G$2)</f>
        <v>0</v>
      </c>
      <c r="BY4" s="13">
        <f>+IF('Shield B'!I4="","",'Shield B'!$B4)</f>
        <v>0</v>
      </c>
      <c r="BZ4" s="13">
        <f>+IF('Shield B'!J4="","",'Shield B'!$I$2)</f>
        <v>0</v>
      </c>
      <c r="CA4" s="13">
        <f>+IF('Shield B'!K4="","",'Shield B'!$B4)</f>
        <v>0</v>
      </c>
      <c r="CB4" s="13">
        <f>+IF('Shield B'!L4="","",'Shield B'!$K$2)</f>
        <v>0</v>
      </c>
      <c r="CC4" s="13">
        <f>+IF('Shield B'!M4="","",'Shield B'!$B4)</f>
        <v>0</v>
      </c>
      <c r="CD4" s="13">
        <f>+IF('Shield B'!N4="","",'Shield B'!$M$2)</f>
        <v>0</v>
      </c>
      <c r="CE4" s="13">
        <f>+IF('Shield B'!O4="","",'Shield B'!$B4)</f>
        <v>0</v>
      </c>
      <c r="CF4" s="13">
        <f>+IF('Shield B'!P4="","",'Shield B'!$O$2)</f>
        <v>0</v>
      </c>
      <c r="CG4" s="13">
        <f>+IF('Shield B'!Q4="","",'Shield B'!$B4)</f>
        <v>0</v>
      </c>
      <c r="CH4" s="13">
        <f>+IF('Shield B'!R4="","",'Shield B'!$Q$2)</f>
        <v>0</v>
      </c>
      <c r="CJ4" s="94"/>
      <c r="CK4" s="29"/>
      <c r="CL4" s="27"/>
    </row>
    <row r="5" spans="1:90" ht="19.5" customHeight="1">
      <c r="A5" s="89"/>
      <c r="B5" s="112" t="s">
        <v>19</v>
      </c>
      <c r="C5" s="93"/>
      <c r="D5" s="20">
        <f>+IF('Shield B'!C5="","",9-'Shield B'!C5)</f>
        <v>0</v>
      </c>
      <c r="E5" s="19"/>
      <c r="F5" s="20">
        <f>+IF('Shield B'!E5="","",9-'Shield B'!E5)</f>
        <v>0</v>
      </c>
      <c r="G5" s="18"/>
      <c r="H5" s="18"/>
      <c r="I5" s="19">
        <v>1</v>
      </c>
      <c r="J5" s="20">
        <f>+IF('Shield B'!I5="","",9-'Shield B'!I5)</f>
        <v>8</v>
      </c>
      <c r="K5" s="19"/>
      <c r="L5" s="20">
        <f>+IF('Shield B'!K5="","",9-'Shield B'!K5)</f>
        <v>0</v>
      </c>
      <c r="M5" s="19">
        <v>1</v>
      </c>
      <c r="N5" s="20">
        <f>+IF('Shield B'!M5="","",9-'Shield B'!M5)</f>
        <v>8</v>
      </c>
      <c r="O5" s="19"/>
      <c r="P5" s="20">
        <f>+IF('Shield B'!O5="","",9-'Shield B'!O5)</f>
        <v>0</v>
      </c>
      <c r="Q5" s="19">
        <v>5</v>
      </c>
      <c r="R5" s="20">
        <f>+IF('Shield B'!Q5="","",9-'Shield B'!Q5)</f>
        <v>4</v>
      </c>
      <c r="S5" s="21"/>
      <c r="T5" s="21"/>
      <c r="U5" s="21"/>
      <c r="V5" s="12">
        <f>+'Shield B'!B5</f>
        <v>0</v>
      </c>
      <c r="W5" s="13">
        <f>COUNTIF('Shield B'!$BS$3:$CH$10,'Shield B'!V5)</f>
        <v>7</v>
      </c>
      <c r="X5" s="13">
        <f>COUNTIF('Shield B'!$BA$3:$BO$10,'Shield B'!V5)</f>
        <v>3</v>
      </c>
      <c r="Y5" s="13">
        <f>+'Shield B'!W5-'Shield B'!X5</f>
        <v>4</v>
      </c>
      <c r="Z5" s="13">
        <f>+'Shield B'!X5*2</f>
        <v>6</v>
      </c>
      <c r="AA5" s="22">
        <f>+('Shield B'!C5+'Shield B'!E5+'Shield B'!G5+'Shield B'!I5+'Shield B'!K5+'Shield B'!M5+'Shield B'!O5+'Shield B'!Q5)+SUM('Shield B'!H3:H10)</f>
        <v>24</v>
      </c>
      <c r="AB5" s="23">
        <f>+'Shield B'!Z5+'Shield B'!AA5</f>
        <v>30</v>
      </c>
      <c r="AC5" s="24">
        <f>+'Shield B'!AB5+'Shield B'!X5/100+0.0003</f>
        <v>30.0303</v>
      </c>
      <c r="AD5">
        <f>RANK('Shield B'!AC5,'Shield B'!$AC$3:$AC$10,0)</f>
        <v>7</v>
      </c>
      <c r="AH5" s="13">
        <f>+IF('Shield B'!C5&gt;4,'Shield B'!$B5,'Shield B'!C$2)</f>
        <v>0</v>
      </c>
      <c r="AI5" s="13"/>
      <c r="AJ5" s="13">
        <f>+IF('Shield B'!E5&gt;4,'Shield B'!$B5,'Shield B'!E$2)</f>
        <v>0</v>
      </c>
      <c r="AK5" s="13"/>
      <c r="AL5" s="13">
        <f>+IF('Shield B'!G5&gt;4,'Shield B'!$B5,'Shield B'!G$2)</f>
        <v>0</v>
      </c>
      <c r="AM5" s="13"/>
      <c r="AN5" s="13">
        <f>+IF('Shield B'!I5&gt;4,'Shield B'!$B5,'Shield B'!I$2)</f>
        <v>0</v>
      </c>
      <c r="AO5" s="13"/>
      <c r="AP5" s="13">
        <f>+IF('Shield B'!K5&gt;4,'Shield B'!$B5,'Shield B'!K$2)</f>
        <v>0</v>
      </c>
      <c r="AQ5" s="13"/>
      <c r="AR5" s="13">
        <f>+IF('Shield B'!M5&gt;4,'Shield B'!$B5,'Shield B'!M$2)</f>
        <v>0</v>
      </c>
      <c r="AS5" s="13"/>
      <c r="AT5" s="13">
        <f>+IF('Shield B'!O5&gt;4,'Shield B'!$B5,'Shield B'!O$2)</f>
        <v>0</v>
      </c>
      <c r="AU5" s="13"/>
      <c r="AV5" s="13">
        <f>+IF('Shield B'!Q5&gt;4,'Shield B'!$B5,'Shield B'!Q$2)</f>
        <v>0</v>
      </c>
      <c r="AW5" s="2"/>
      <c r="AX5" s="2"/>
      <c r="AY5" s="2"/>
      <c r="AZ5" s="2"/>
      <c r="BA5" s="13">
        <f>IF('Shield B'!C5="","",'Shield B'!AH5)</f>
        <v>0</v>
      </c>
      <c r="BB5" s="13"/>
      <c r="BC5" s="13">
        <f>IF('Shield B'!E5="","",'Shield B'!AJ5)</f>
        <v>0</v>
      </c>
      <c r="BD5" s="13"/>
      <c r="BE5" s="13">
        <f>IF('Shield B'!G5="","",'Shield B'!AL5)</f>
        <v>0</v>
      </c>
      <c r="BF5" s="13"/>
      <c r="BG5" s="13">
        <f>IF('Shield B'!I5="","",'Shield B'!AN5)</f>
        <v>0</v>
      </c>
      <c r="BH5" s="13"/>
      <c r="BI5" s="13">
        <f>IF('Shield B'!K5="","",'Shield B'!AP5)</f>
        <v>0</v>
      </c>
      <c r="BJ5" s="13"/>
      <c r="BK5" s="13">
        <f>IF('Shield B'!M5="","",'Shield B'!AR5)</f>
        <v>0</v>
      </c>
      <c r="BL5" s="13"/>
      <c r="BM5" s="13">
        <f>IF('Shield B'!O5="","",'Shield B'!AT5)</f>
        <v>0</v>
      </c>
      <c r="BN5" s="13"/>
      <c r="BO5" s="13">
        <f>IF('Shield B'!Q5="","",'Shield B'!AV5)</f>
        <v>0</v>
      </c>
      <c r="BQ5" s="2"/>
      <c r="BS5" s="13">
        <f>+IF('Shield B'!C5="","",'Shield B'!$B5)</f>
        <v>0</v>
      </c>
      <c r="BT5" s="13">
        <f>+IF('Shield B'!D5="","",'Shield B'!$C$2)</f>
        <v>0</v>
      </c>
      <c r="BU5" s="13">
        <f>+IF('Shield B'!E5="","",'Shield B'!$B5)</f>
        <v>0</v>
      </c>
      <c r="BV5" s="13">
        <f>+IF('Shield B'!F5="","",'Shield B'!$E$2)</f>
        <v>0</v>
      </c>
      <c r="BW5" s="13">
        <f>+IF('Shield B'!G5="","",'Shield B'!$B5)</f>
        <v>0</v>
      </c>
      <c r="BX5" s="13">
        <f>+IF('Shield B'!H5="","",'Shield B'!$G$2)</f>
        <v>0</v>
      </c>
      <c r="BY5" s="13">
        <f>+IF('Shield B'!I5="","",'Shield B'!$B5)</f>
        <v>0</v>
      </c>
      <c r="BZ5" s="13">
        <f>+IF('Shield B'!J5="","",'Shield B'!$I$2)</f>
        <v>0</v>
      </c>
      <c r="CA5" s="13">
        <f>+IF('Shield B'!K5="","",'Shield B'!$B5)</f>
        <v>0</v>
      </c>
      <c r="CB5" s="13">
        <f>+IF('Shield B'!L5="","",'Shield B'!$K$2)</f>
        <v>0</v>
      </c>
      <c r="CC5" s="13">
        <f>+IF('Shield B'!M5="","",'Shield B'!$B5)</f>
        <v>0</v>
      </c>
      <c r="CD5" s="13">
        <f>+IF('Shield B'!N5="","",'Shield B'!$M$2)</f>
        <v>0</v>
      </c>
      <c r="CE5" s="13">
        <f>+IF('Shield B'!O5="","",'Shield B'!$B5)</f>
        <v>0</v>
      </c>
      <c r="CF5" s="13">
        <f>+IF('Shield B'!P5="","",'Shield B'!$O$2)</f>
        <v>0</v>
      </c>
      <c r="CG5" s="13">
        <f>+IF('Shield B'!Q5="","",'Shield B'!$B5)</f>
        <v>0</v>
      </c>
      <c r="CH5" s="13">
        <f>+IF('Shield B'!R5="","",'Shield B'!$Q$2)</f>
        <v>0</v>
      </c>
      <c r="CJ5" s="94"/>
      <c r="CK5" s="28"/>
      <c r="CL5" s="27"/>
    </row>
    <row r="6" spans="1:90" ht="19.5" customHeight="1">
      <c r="A6" s="89"/>
      <c r="B6" s="112" t="s">
        <v>15</v>
      </c>
      <c r="C6" s="93">
        <v>5</v>
      </c>
      <c r="D6" s="20">
        <f>+IF('Shield B'!C6="","",9-'Shield B'!C6)</f>
        <v>4</v>
      </c>
      <c r="E6" s="19"/>
      <c r="F6" s="20">
        <f>+IF('Shield B'!E6="","",9-'Shield B'!E6)</f>
        <v>0</v>
      </c>
      <c r="G6" s="19"/>
      <c r="H6" s="20">
        <f>+IF('Shield B'!G6="","",9-'Shield B'!G6)</f>
        <v>0</v>
      </c>
      <c r="I6" s="18"/>
      <c r="J6" s="18"/>
      <c r="K6" s="19">
        <v>5</v>
      </c>
      <c r="L6" s="20">
        <f>+IF('Shield B'!K6="","",9-'Shield B'!K6)</f>
        <v>4</v>
      </c>
      <c r="M6" s="19">
        <v>4</v>
      </c>
      <c r="N6" s="20">
        <f>+IF('Shield B'!M6="","",9-'Shield B'!M6)</f>
        <v>5</v>
      </c>
      <c r="O6" s="19">
        <v>6</v>
      </c>
      <c r="P6" s="20">
        <f>+IF('Shield B'!O6="","",9-'Shield B'!O6)</f>
        <v>3</v>
      </c>
      <c r="Q6" s="19"/>
      <c r="R6" s="20">
        <f>+IF('Shield B'!Q6="","",9-'Shield B'!Q6)</f>
        <v>0</v>
      </c>
      <c r="S6" s="21"/>
      <c r="T6" s="21"/>
      <c r="U6" s="21"/>
      <c r="V6" s="12">
        <f>+'Shield B'!B6</f>
        <v>0</v>
      </c>
      <c r="W6" s="13">
        <f>COUNTIF('Shield B'!$BS$3:$CH$10,'Shield B'!V6)</f>
        <v>7</v>
      </c>
      <c r="X6" s="13">
        <f>COUNTIF('Shield B'!$BA$3:$BO$10,'Shield B'!V6)</f>
        <v>5</v>
      </c>
      <c r="Y6" s="13">
        <f>+'Shield B'!W6-'Shield B'!X6</f>
        <v>2</v>
      </c>
      <c r="Z6" s="13">
        <f>+'Shield B'!X6*2</f>
        <v>10</v>
      </c>
      <c r="AA6" s="22">
        <f>+('Shield B'!C6+'Shield B'!E6+'Shield B'!G6+'Shield B'!I6+'Shield B'!K6+'Shield B'!M6+'Shield B'!O6+'Shield B'!Q6)+SUM('Shield B'!J3:J10)</f>
        <v>35</v>
      </c>
      <c r="AB6" s="23">
        <f>+'Shield B'!Z6+'Shield B'!AA6</f>
        <v>45</v>
      </c>
      <c r="AC6" s="24">
        <f>+'Shield B'!AB6+'Shield B'!X6/100+0.0004</f>
        <v>45.050399999999996</v>
      </c>
      <c r="AD6">
        <f>RANK('Shield B'!AC6,'Shield B'!$AC$3:$AC$10,0)</f>
        <v>3</v>
      </c>
      <c r="AH6" s="13">
        <f>+IF('Shield B'!C6&gt;4,'Shield B'!$B6,'Shield B'!C$2)</f>
        <v>0</v>
      </c>
      <c r="AI6" s="13"/>
      <c r="AJ6" s="13">
        <f>+IF('Shield B'!E6&gt;4,'Shield B'!$B6,'Shield B'!E$2)</f>
        <v>0</v>
      </c>
      <c r="AK6" s="13"/>
      <c r="AL6" s="13">
        <f>+IF('Shield B'!G6&gt;4,'Shield B'!$B6,'Shield B'!G$2)</f>
        <v>0</v>
      </c>
      <c r="AM6" s="13"/>
      <c r="AN6" s="13">
        <f>+IF('Shield B'!I6&gt;4,'Shield B'!$B6,'Shield B'!I$2)</f>
        <v>0</v>
      </c>
      <c r="AO6" s="13"/>
      <c r="AP6" s="13">
        <f>+IF('Shield B'!K6&gt;4,'Shield B'!$B6,'Shield B'!K$2)</f>
        <v>0</v>
      </c>
      <c r="AQ6" s="13"/>
      <c r="AR6" s="13">
        <f>+IF('Shield B'!M6&gt;4,'Shield B'!$B6,'Shield B'!M$2)</f>
        <v>0</v>
      </c>
      <c r="AS6" s="13"/>
      <c r="AT6" s="13">
        <f>+IF('Shield B'!O6&gt;4,'Shield B'!$B6,'Shield B'!O$2)</f>
        <v>0</v>
      </c>
      <c r="AU6" s="13"/>
      <c r="AV6" s="13">
        <f>+IF('Shield B'!Q6&gt;4,'Shield B'!$B6,'Shield B'!Q$2)</f>
        <v>0</v>
      </c>
      <c r="AW6" s="2"/>
      <c r="AX6" s="2"/>
      <c r="AY6" s="2"/>
      <c r="AZ6" s="2"/>
      <c r="BA6" s="13">
        <f>IF('Shield B'!C6="","",'Shield B'!AH6)</f>
        <v>0</v>
      </c>
      <c r="BB6" s="13"/>
      <c r="BC6" s="13">
        <f>IF('Shield B'!E6="","",'Shield B'!AJ6)</f>
        <v>0</v>
      </c>
      <c r="BD6" s="13"/>
      <c r="BE6" s="13">
        <f>IF('Shield B'!G6="","",'Shield B'!AL6)</f>
        <v>0</v>
      </c>
      <c r="BF6" s="13"/>
      <c r="BG6" s="13">
        <f>IF('Shield B'!I6="","",'Shield B'!AN6)</f>
        <v>0</v>
      </c>
      <c r="BH6" s="13"/>
      <c r="BI6" s="13">
        <f>IF('Shield B'!K6="","",'Shield B'!AP6)</f>
        <v>0</v>
      </c>
      <c r="BJ6" s="13"/>
      <c r="BK6" s="13">
        <f>IF('Shield B'!M6="","",'Shield B'!AR6)</f>
        <v>0</v>
      </c>
      <c r="BL6" s="13"/>
      <c r="BM6" s="13">
        <f>IF('Shield B'!O6="","",'Shield B'!AT6)</f>
        <v>0</v>
      </c>
      <c r="BN6" s="13"/>
      <c r="BO6" s="13">
        <f>IF('Shield B'!Q6="","",'Shield B'!AV6)</f>
        <v>0</v>
      </c>
      <c r="BQ6" s="2"/>
      <c r="BS6" s="13">
        <f>+IF('Shield B'!C6="","",'Shield B'!$B6)</f>
        <v>0</v>
      </c>
      <c r="BT6" s="13">
        <f>+IF('Shield B'!D6="","",'Shield B'!$C$2)</f>
        <v>0</v>
      </c>
      <c r="BU6" s="13">
        <f>+IF('Shield B'!E6="","",'Shield B'!$B6)</f>
        <v>0</v>
      </c>
      <c r="BV6" s="13">
        <f>+IF('Shield B'!F6="","",'Shield B'!$E$2)</f>
        <v>0</v>
      </c>
      <c r="BW6" s="13">
        <f>+IF('Shield B'!G6="","",'Shield B'!$B6)</f>
        <v>0</v>
      </c>
      <c r="BX6" s="13">
        <f>+IF('Shield B'!H6="","",'Shield B'!$G$2)</f>
        <v>0</v>
      </c>
      <c r="BY6" s="13">
        <f>+IF('Shield B'!I6="","",'Shield B'!$B6)</f>
        <v>0</v>
      </c>
      <c r="BZ6" s="13">
        <f>+IF('Shield B'!J6="","",'Shield B'!$I$2)</f>
        <v>0</v>
      </c>
      <c r="CA6" s="13">
        <f>+IF('Shield B'!K6="","",'Shield B'!$B6)</f>
        <v>0</v>
      </c>
      <c r="CB6" s="13">
        <f>+IF('Shield B'!L6="","",'Shield B'!$K$2)</f>
        <v>0</v>
      </c>
      <c r="CC6" s="13">
        <f>+IF('Shield B'!M6="","",'Shield B'!$B6)</f>
        <v>0</v>
      </c>
      <c r="CD6" s="13">
        <f>+IF('Shield B'!N6="","",'Shield B'!$M$2)</f>
        <v>0</v>
      </c>
      <c r="CE6" s="13">
        <f>+IF('Shield B'!O6="","",'Shield B'!$B6)</f>
        <v>0</v>
      </c>
      <c r="CF6" s="13">
        <f>+IF('Shield B'!P6="","",'Shield B'!$O$2)</f>
        <v>0</v>
      </c>
      <c r="CG6" s="13">
        <f>+IF('Shield B'!Q6="","",'Shield B'!$B6)</f>
        <v>0</v>
      </c>
      <c r="CH6" s="13">
        <f>+IF('Shield B'!R6="","",'Shield B'!$Q$2)</f>
        <v>0</v>
      </c>
      <c r="CJ6" s="94"/>
      <c r="CK6" s="28"/>
      <c r="CL6" s="25"/>
    </row>
    <row r="7" spans="1:90" ht="19.5" customHeight="1">
      <c r="A7" s="89"/>
      <c r="B7" s="112" t="s">
        <v>34</v>
      </c>
      <c r="C7" s="93">
        <v>4</v>
      </c>
      <c r="D7" s="20">
        <f>+IF('Shield B'!C7="","",9-'Shield B'!C7)</f>
        <v>5</v>
      </c>
      <c r="E7" s="19">
        <v>8</v>
      </c>
      <c r="F7" s="20">
        <f>+IF('Shield B'!E7="","",9-'Shield B'!E7)</f>
        <v>1</v>
      </c>
      <c r="G7" s="19">
        <v>6</v>
      </c>
      <c r="H7" s="20">
        <f>+IF('Shield B'!G7="","",9-'Shield B'!G7)</f>
        <v>3</v>
      </c>
      <c r="I7" s="19"/>
      <c r="J7" s="20">
        <f>+IF('Shield B'!I7="","",9-'Shield B'!I7)</f>
        <v>0</v>
      </c>
      <c r="K7" s="30"/>
      <c r="L7" s="31"/>
      <c r="M7" s="19"/>
      <c r="N7" s="20">
        <f>+IF('Shield B'!M7="","",9-'Shield B'!M7)</f>
        <v>0</v>
      </c>
      <c r="O7" s="19"/>
      <c r="P7" s="20">
        <f>+IF('Shield B'!O7="","",9-'Shield B'!O7)</f>
        <v>0</v>
      </c>
      <c r="Q7" s="19"/>
      <c r="R7" s="20">
        <f>+IF('Shield B'!Q7="","",9-'Shield B'!Q7)</f>
        <v>0</v>
      </c>
      <c r="S7" s="21"/>
      <c r="T7" s="21"/>
      <c r="U7" s="21"/>
      <c r="V7" s="12">
        <f>+'Shield B'!B7</f>
        <v>0</v>
      </c>
      <c r="W7" s="13">
        <f>COUNTIF('Shield B'!$BS$3:$CH$10,'Shield B'!V7)</f>
        <v>7</v>
      </c>
      <c r="X7" s="13">
        <f>COUNTIF('Shield B'!$BA$3:$BO$10,'Shield B'!V7)</f>
        <v>4</v>
      </c>
      <c r="Y7" s="13">
        <f>+'Shield B'!W7-'Shield B'!X7</f>
        <v>3</v>
      </c>
      <c r="Z7" s="13">
        <f>+'Shield B'!X7*2</f>
        <v>8</v>
      </c>
      <c r="AA7" s="22">
        <f>+('Shield B'!C7+'Shield B'!E7+'Shield B'!G7+'Shield B'!I7+'Shield B'!K7+'Shield B'!M7+'Shield B'!O7+'Shield B'!Q7)+SUM('Shield B'!L3:L10)</f>
        <v>38</v>
      </c>
      <c r="AB7" s="23">
        <f>+'Shield B'!Z7+'Shield B'!AA7</f>
        <v>46</v>
      </c>
      <c r="AC7" s="24">
        <f>+'Shield B'!AB7+'Shield B'!X7/100+0.0005</f>
        <v>46.0405</v>
      </c>
      <c r="AD7">
        <f>RANK('Shield B'!AC7,'Shield B'!$AC$3:$AC$10,0)</f>
        <v>2</v>
      </c>
      <c r="AH7" s="13">
        <f>+IF('Shield B'!C7&gt;4,'Shield B'!$B7,'Shield B'!C$2)</f>
        <v>0</v>
      </c>
      <c r="AI7" s="13"/>
      <c r="AJ7" s="13">
        <f>+IF('Shield B'!E7&gt;4,'Shield B'!$B7,'Shield B'!E$2)</f>
        <v>0</v>
      </c>
      <c r="AK7" s="13"/>
      <c r="AL7" s="13">
        <f>+IF('Shield B'!G7&gt;4,'Shield B'!$B7,'Shield B'!G$2)</f>
        <v>0</v>
      </c>
      <c r="AM7" s="13"/>
      <c r="AN7" s="13">
        <f>+IF('Shield B'!I7&gt;4,'Shield B'!$B7,'Shield B'!I$2)</f>
        <v>0</v>
      </c>
      <c r="AO7" s="13"/>
      <c r="AP7" s="13">
        <f>+IF('Shield B'!K7&gt;4,'Shield B'!$B7,'Shield B'!K$2)</f>
        <v>0</v>
      </c>
      <c r="AQ7" s="13"/>
      <c r="AR7" s="13">
        <f>+IF('Shield B'!M7&gt;4,'Shield B'!$B7,'Shield B'!M$2)</f>
        <v>0</v>
      </c>
      <c r="AS7" s="13"/>
      <c r="AT7" s="13">
        <f>+IF('Shield B'!O7&gt;4,'Shield B'!$B7,'Shield B'!O$2)</f>
        <v>0</v>
      </c>
      <c r="AU7" s="13"/>
      <c r="AV7" s="13">
        <f>+IF('Shield B'!Q7&gt;4,'Shield B'!$B7,'Shield B'!Q$2)</f>
        <v>0</v>
      </c>
      <c r="AW7" s="2"/>
      <c r="AX7" s="2"/>
      <c r="AY7" s="2"/>
      <c r="AZ7" s="2"/>
      <c r="BA7" s="13">
        <f>IF('Shield B'!C7="","",'Shield B'!AH7)</f>
        <v>0</v>
      </c>
      <c r="BB7" s="13"/>
      <c r="BC7" s="13">
        <f>IF('Shield B'!E7="","",'Shield B'!AJ7)</f>
        <v>0</v>
      </c>
      <c r="BD7" s="13"/>
      <c r="BE7" s="13">
        <f>IF('Shield B'!G7="","",'Shield B'!AL7)</f>
        <v>0</v>
      </c>
      <c r="BF7" s="13"/>
      <c r="BG7" s="13">
        <f>IF('Shield B'!I7="","",'Shield B'!AN7)</f>
        <v>0</v>
      </c>
      <c r="BH7" s="13"/>
      <c r="BI7" s="13">
        <f>IF('Shield B'!K7="","",'Shield B'!AP7)</f>
        <v>0</v>
      </c>
      <c r="BJ7" s="13"/>
      <c r="BK7" s="13">
        <f>IF('Shield B'!M7="","",'Shield B'!AR7)</f>
        <v>0</v>
      </c>
      <c r="BL7" s="13"/>
      <c r="BM7" s="13">
        <f>IF('Shield B'!O7="","",'Shield B'!AT7)</f>
        <v>0</v>
      </c>
      <c r="BN7" s="13"/>
      <c r="BO7" s="13">
        <f>IF('Shield B'!Q7="","",'Shield B'!AV7)</f>
        <v>0</v>
      </c>
      <c r="BQ7" s="2"/>
      <c r="BS7" s="13">
        <f>+IF('Shield B'!C7="","",'Shield B'!$B7)</f>
        <v>0</v>
      </c>
      <c r="BT7" s="13">
        <f>+IF('Shield B'!D7="","",'Shield B'!$C$2)</f>
        <v>0</v>
      </c>
      <c r="BU7" s="13">
        <f>+IF('Shield B'!E7="","",'Shield B'!$B7)</f>
        <v>0</v>
      </c>
      <c r="BV7" s="13">
        <f>+IF('Shield B'!F7="","",'Shield B'!$E$2)</f>
        <v>0</v>
      </c>
      <c r="BW7" s="13">
        <f>+IF('Shield B'!G7="","",'Shield B'!$B7)</f>
        <v>0</v>
      </c>
      <c r="BX7" s="13">
        <f>+IF('Shield B'!H7="","",'Shield B'!$G$2)</f>
        <v>0</v>
      </c>
      <c r="BY7" s="13">
        <f>+IF('Shield B'!I7="","",'Shield B'!$B7)</f>
        <v>0</v>
      </c>
      <c r="BZ7" s="13">
        <f>+IF('Shield B'!J7="","",'Shield B'!$I$2)</f>
        <v>0</v>
      </c>
      <c r="CA7" s="13">
        <f>+IF('Shield B'!K7="","",'Shield B'!$B7)</f>
        <v>0</v>
      </c>
      <c r="CB7" s="13">
        <f>+IF('Shield B'!L7="","",'Shield B'!$K$2)</f>
        <v>0</v>
      </c>
      <c r="CC7" s="13">
        <f>+IF('Shield B'!M7="","",'Shield B'!$B7)</f>
        <v>0</v>
      </c>
      <c r="CD7" s="13">
        <f>+IF('Shield B'!N7="","",'Shield B'!$M$2)</f>
        <v>0</v>
      </c>
      <c r="CE7" s="13">
        <f>+IF('Shield B'!O7="","",'Shield B'!$B7)</f>
        <v>0</v>
      </c>
      <c r="CF7" s="13">
        <f>+IF('Shield B'!P7="","",'Shield B'!$O$2)</f>
        <v>0</v>
      </c>
      <c r="CG7" s="13">
        <f>+IF('Shield B'!Q7="","",'Shield B'!$B7)</f>
        <v>0</v>
      </c>
      <c r="CH7" s="13">
        <f>+IF('Shield B'!R7="","",'Shield B'!$Q$2)</f>
        <v>0</v>
      </c>
      <c r="CJ7" s="94"/>
      <c r="CK7" s="28"/>
      <c r="CL7" s="25"/>
    </row>
    <row r="8" spans="1:90" ht="19.5" customHeight="1">
      <c r="A8" s="89"/>
      <c r="B8" s="112" t="s">
        <v>17</v>
      </c>
      <c r="C8" s="93">
        <v>3</v>
      </c>
      <c r="D8" s="20">
        <f>+IF('Shield B'!C8="","",9-'Shield B'!C8)</f>
        <v>6</v>
      </c>
      <c r="E8" s="19">
        <v>4</v>
      </c>
      <c r="F8" s="20">
        <f>+IF('Shield B'!E8="","",9-'Shield B'!E8)</f>
        <v>5</v>
      </c>
      <c r="G8" s="19"/>
      <c r="H8" s="20">
        <f>+IF('Shield B'!G8="","",9-'Shield B'!G8)</f>
        <v>0</v>
      </c>
      <c r="I8" s="19"/>
      <c r="J8" s="20">
        <f>+IF('Shield B'!I8="","",9-'Shield B'!I8)</f>
        <v>0</v>
      </c>
      <c r="K8" s="32">
        <v>5</v>
      </c>
      <c r="L8" s="20">
        <f>+IF('Shield B'!K8="","",9-'Shield B'!K8)</f>
        <v>4</v>
      </c>
      <c r="M8" s="33"/>
      <c r="N8" s="33"/>
      <c r="O8" s="19"/>
      <c r="P8" s="20">
        <f>+IF('Shield B'!O8="","",9-'Shield B'!O8)</f>
        <v>0</v>
      </c>
      <c r="Q8" s="19"/>
      <c r="R8" s="20">
        <f>+IF('Shield B'!Q8="","",9-'Shield B'!Q8)</f>
        <v>0</v>
      </c>
      <c r="S8" s="21"/>
      <c r="T8" s="21"/>
      <c r="U8" s="21"/>
      <c r="V8" s="12">
        <f>+'Shield B'!B8</f>
        <v>0</v>
      </c>
      <c r="W8" s="13">
        <f>COUNTIF('Shield B'!$BS$3:$CH$10,'Shield B'!V8)</f>
        <v>7</v>
      </c>
      <c r="X8" s="13">
        <f>COUNTIF('Shield B'!$BA$3:$BO$10,'Shield B'!V8)</f>
        <v>5</v>
      </c>
      <c r="Y8" s="13">
        <f>+'Shield B'!W8-'Shield B'!X8</f>
        <v>2</v>
      </c>
      <c r="Z8" s="13">
        <f>+'Shield B'!X8*2</f>
        <v>10</v>
      </c>
      <c r="AA8" s="22">
        <f>+('Shield B'!C8+'Shield B'!E8+'Shield B'!G8+'Shield B'!I8+'Shield B'!K8+'Shield B'!M8+'Shield B'!O8+'Shield B'!Q8)+SUM('Shield B'!N3:N10)</f>
        <v>36</v>
      </c>
      <c r="AB8" s="23">
        <f>+'Shield B'!Z8+'Shield B'!AA8</f>
        <v>46</v>
      </c>
      <c r="AC8" s="24">
        <f>+'Shield B'!AB8+'Shield B'!X8/100+0.0006</f>
        <v>46.050599999999996</v>
      </c>
      <c r="AD8">
        <f>RANK('Shield B'!AC8,'Shield B'!$AC$3:$AC$10,0)</f>
        <v>1</v>
      </c>
      <c r="AH8" s="13">
        <f>+IF('Shield B'!C8&gt;4,'Shield B'!$B8,'Shield B'!C$2)</f>
        <v>0</v>
      </c>
      <c r="AI8" s="13"/>
      <c r="AJ8" s="13">
        <f>+IF('Shield B'!E8&gt;4,'Shield B'!$B8,'Shield B'!E$2)</f>
        <v>0</v>
      </c>
      <c r="AK8" s="13"/>
      <c r="AL8" s="13">
        <f>+IF('Shield B'!G8&gt;4,'Shield B'!$B8,'Shield B'!G$2)</f>
        <v>0</v>
      </c>
      <c r="AM8" s="13"/>
      <c r="AN8" s="13">
        <f>+IF('Shield B'!I8&gt;4,'Shield B'!$B8,'Shield B'!I$2)</f>
        <v>0</v>
      </c>
      <c r="AO8" s="13"/>
      <c r="AP8" s="13">
        <f>+IF('Shield B'!K8&gt;4,'Shield B'!$B8,'Shield B'!K$2)</f>
        <v>0</v>
      </c>
      <c r="AQ8" s="13"/>
      <c r="AR8" s="13">
        <f>+IF('Shield B'!M8&gt;4,'Shield B'!$B8,'Shield B'!M$2)</f>
        <v>0</v>
      </c>
      <c r="AS8" s="13"/>
      <c r="AT8" s="13">
        <f>+IF('Shield B'!O8&gt;4,'Shield B'!$B8,'Shield B'!O$2)</f>
        <v>0</v>
      </c>
      <c r="AU8" s="13"/>
      <c r="AV8" s="13">
        <f>+IF('Shield B'!Q8&gt;4,'Shield B'!$B8,'Shield B'!Q$2)</f>
        <v>0</v>
      </c>
      <c r="AW8" s="2"/>
      <c r="AX8" s="2"/>
      <c r="AY8" s="2"/>
      <c r="AZ8" s="2"/>
      <c r="BA8" s="13">
        <f>IF('Shield B'!C8="","",'Shield B'!AH8)</f>
        <v>0</v>
      </c>
      <c r="BB8" s="13"/>
      <c r="BC8" s="34">
        <f>IF('Shield B'!E8="","",'Shield B'!AJ8)</f>
        <v>0</v>
      </c>
      <c r="BD8" s="13"/>
      <c r="BE8" s="34">
        <f>IF('Shield B'!G8="","",'Shield B'!AL8)</f>
        <v>0</v>
      </c>
      <c r="BF8" s="13"/>
      <c r="BG8" s="34">
        <f>IF('Shield B'!I8="","",'Shield B'!AN8)</f>
        <v>0</v>
      </c>
      <c r="BH8" s="13"/>
      <c r="BI8" s="13">
        <f>IF('Shield B'!K8="","",'Shield B'!AP8)</f>
        <v>0</v>
      </c>
      <c r="BJ8" s="13"/>
      <c r="BK8" s="13">
        <f>IF('Shield B'!M8="","",'Shield B'!AR8)</f>
        <v>0</v>
      </c>
      <c r="BL8" s="13"/>
      <c r="BM8" s="34">
        <f>IF('Shield B'!O8="","",'Shield B'!AT8)</f>
        <v>0</v>
      </c>
      <c r="BN8" s="13"/>
      <c r="BO8" s="34">
        <f>IF('Shield B'!Q8="","",'Shield B'!AV8)</f>
        <v>0</v>
      </c>
      <c r="BQ8" s="2"/>
      <c r="BS8" s="13">
        <f>+IF('Shield B'!C8="","",'Shield B'!$B8)</f>
        <v>0</v>
      </c>
      <c r="BT8" s="13">
        <f>+IF('Shield B'!D8="","",'Shield B'!$C$2)</f>
        <v>0</v>
      </c>
      <c r="BU8" s="13">
        <f>+IF('Shield B'!E8="","",'Shield B'!$B8)</f>
        <v>0</v>
      </c>
      <c r="BV8" s="13">
        <f>+IF('Shield B'!F8="","",'Shield B'!$E$2)</f>
        <v>0</v>
      </c>
      <c r="BW8" s="13">
        <f>+IF('Shield B'!G8="","",'Shield B'!$B8)</f>
        <v>0</v>
      </c>
      <c r="BX8" s="13">
        <f>+IF('Shield B'!H8="","",'Shield B'!$G$2)</f>
        <v>0</v>
      </c>
      <c r="BY8" s="13">
        <f>+IF('Shield B'!I8="","",'Shield B'!$B8)</f>
        <v>0</v>
      </c>
      <c r="BZ8" s="13">
        <f>+IF('Shield B'!J8="","",'Shield B'!$I$2)</f>
        <v>0</v>
      </c>
      <c r="CA8" s="13">
        <f>+IF('Shield B'!K8="","",'Shield B'!$B8)</f>
        <v>0</v>
      </c>
      <c r="CB8" s="13">
        <f>+IF('Shield B'!L8="","",'Shield B'!$K$2)</f>
        <v>0</v>
      </c>
      <c r="CC8" s="13">
        <f>+IF('Shield B'!M8="","",'Shield B'!$B8)</f>
        <v>0</v>
      </c>
      <c r="CD8" s="13">
        <f>+IF('Shield B'!N8="","",'Shield B'!$M$2)</f>
        <v>0</v>
      </c>
      <c r="CE8" s="13">
        <f>+IF('Shield B'!O8="","",'Shield B'!$B8)</f>
        <v>0</v>
      </c>
      <c r="CF8" s="13">
        <f>+IF('Shield B'!P8="","",'Shield B'!$O$2)</f>
        <v>0</v>
      </c>
      <c r="CG8" s="13">
        <f>+IF('Shield B'!Q8="","",'Shield B'!$B8)</f>
        <v>0</v>
      </c>
      <c r="CH8" s="13">
        <f>+IF('Shield B'!R8="","",'Shield B'!$Q$2)</f>
        <v>0</v>
      </c>
      <c r="CJ8" s="94"/>
      <c r="CK8" s="28"/>
      <c r="CL8" s="25"/>
    </row>
    <row r="9" spans="1:90" ht="19.5" customHeight="1">
      <c r="A9" s="89"/>
      <c r="B9" s="112" t="s">
        <v>36</v>
      </c>
      <c r="C9" s="93"/>
      <c r="D9" s="20">
        <f>+IF('Shield B'!C9="","",9-'Shield B'!C9)</f>
        <v>0</v>
      </c>
      <c r="E9" s="19">
        <v>3</v>
      </c>
      <c r="F9" s="20">
        <f>+IF('Shield B'!E9="","",9-'Shield B'!E9)</f>
        <v>6</v>
      </c>
      <c r="G9" s="19">
        <v>4</v>
      </c>
      <c r="H9" s="20">
        <f>+IF('Shield B'!G9="","",9-'Shield B'!G9)</f>
        <v>5</v>
      </c>
      <c r="I9" s="19"/>
      <c r="J9" s="20">
        <f>+IF('Shield B'!I9="","",9-'Shield B'!I9)</f>
        <v>0</v>
      </c>
      <c r="K9" s="35">
        <v>2</v>
      </c>
      <c r="L9" s="20">
        <f>+IF('Shield B'!K9="","",9-'Shield B'!K9)</f>
        <v>7</v>
      </c>
      <c r="M9" s="36">
        <v>3</v>
      </c>
      <c r="N9" s="20">
        <f>+IF('Shield B'!M9="","",9-'Shield B'!M9)</f>
        <v>6</v>
      </c>
      <c r="O9" s="37"/>
      <c r="P9" s="31"/>
      <c r="Q9" s="38"/>
      <c r="R9" s="39">
        <f>+IF('Shield B'!Q9="","",9-'Shield B'!Q9)</f>
        <v>0</v>
      </c>
      <c r="S9" s="21"/>
      <c r="T9" s="21"/>
      <c r="U9" s="21"/>
      <c r="V9" s="12">
        <f>+'Shield B'!B9</f>
        <v>0</v>
      </c>
      <c r="W9" s="13">
        <f>COUNTIF('Shield B'!$BS$3:$CH$10,'Shield B'!V9)</f>
        <v>7</v>
      </c>
      <c r="X9" s="13">
        <f>COUNTIF('Shield B'!$BA$3:$BO$10,'Shield B'!V9)</f>
        <v>1</v>
      </c>
      <c r="Y9" s="13">
        <f>+'Shield B'!W9-'Shield B'!X9</f>
        <v>6</v>
      </c>
      <c r="Z9" s="13">
        <f>+'Shield B'!X9*2</f>
        <v>2</v>
      </c>
      <c r="AA9" s="22">
        <f>+('Shield B'!C9+'Shield B'!E9+'Shield B'!G9+'Shield B'!I9+'Shield B'!K9+'Shield B'!M9+'Shield B'!O9+'Shield B'!Q9)+SUM('Shield B'!P3:P10)</f>
        <v>25</v>
      </c>
      <c r="AB9" s="23">
        <f>+'Shield B'!Z9+'Shield B'!AA9</f>
        <v>27</v>
      </c>
      <c r="AC9" s="24">
        <f>+'Shield B'!AB9+'Shield B'!X9/100+0.0007</f>
        <v>27.0107</v>
      </c>
      <c r="AD9">
        <f>RANK('Shield B'!AC9,'Shield B'!$AC$3:$AC$10,0)</f>
        <v>8</v>
      </c>
      <c r="AH9" s="13">
        <f>+IF('Shield B'!C9&gt;4,'Shield B'!$B9,'Shield B'!C$2)</f>
        <v>0</v>
      </c>
      <c r="AI9" s="13"/>
      <c r="AJ9" s="13">
        <f>+IF('Shield B'!E9&gt;4,'Shield B'!$B9,'Shield B'!E$2)</f>
        <v>0</v>
      </c>
      <c r="AK9" s="13"/>
      <c r="AL9" s="13">
        <f>+IF('Shield B'!G9&gt;4,'Shield B'!$B9,'Shield B'!G$2)</f>
        <v>0</v>
      </c>
      <c r="AM9" s="13"/>
      <c r="AN9" s="13">
        <f>+IF('Shield B'!I9&gt;4,'Shield B'!$B9,'Shield B'!I$2)</f>
        <v>0</v>
      </c>
      <c r="AO9" s="13"/>
      <c r="AP9" s="13">
        <f>+IF('Shield B'!K9&gt;4,'Shield B'!$B9,'Shield B'!K$2)</f>
        <v>0</v>
      </c>
      <c r="AQ9" s="13"/>
      <c r="AR9" s="13">
        <f>+IF('Shield B'!M9&gt;4,'Shield B'!$B9,'Shield B'!M$2)</f>
        <v>0</v>
      </c>
      <c r="AS9" s="13"/>
      <c r="AT9" s="13">
        <f>+IF('Shield B'!O9&gt;4,'Shield B'!$B9,'Shield B'!O$2)</f>
        <v>0</v>
      </c>
      <c r="AU9" s="13"/>
      <c r="AV9" s="13">
        <f>+IF('Shield B'!Q9&gt;4,'Shield B'!$B9,'Shield B'!Q$2)</f>
        <v>0</v>
      </c>
      <c r="AW9" s="2"/>
      <c r="AX9" s="2"/>
      <c r="AY9" s="2"/>
      <c r="AZ9" s="2"/>
      <c r="BA9" s="13">
        <f>IF('Shield B'!C9="","",'Shield B'!AH9)</f>
        <v>0</v>
      </c>
      <c r="BB9" s="13"/>
      <c r="BC9" s="13">
        <f>IF('Shield B'!E9="","",'Shield B'!AJ9)</f>
        <v>0</v>
      </c>
      <c r="BD9" s="13"/>
      <c r="BE9" s="13">
        <f>IF('Shield B'!G9="","",'Shield B'!AL9)</f>
        <v>0</v>
      </c>
      <c r="BF9" s="13"/>
      <c r="BG9" s="13">
        <f>IF('Shield B'!I9="","",'Shield B'!AN9)</f>
        <v>0</v>
      </c>
      <c r="BH9" s="13"/>
      <c r="BI9" s="13">
        <f>IF('Shield B'!K9="","",'Shield B'!AP9)</f>
        <v>0</v>
      </c>
      <c r="BJ9" s="13"/>
      <c r="BK9" s="13">
        <f>IF('Shield B'!M9="","",'Shield B'!AR9)</f>
        <v>0</v>
      </c>
      <c r="BL9" s="13"/>
      <c r="BM9" s="34">
        <f>IF('Shield B'!O9="","",'Shield B'!AT9)</f>
        <v>0</v>
      </c>
      <c r="BN9" s="13"/>
      <c r="BO9" s="34">
        <f>IF('Shield B'!Q9="","",'Shield B'!AV9)</f>
        <v>0</v>
      </c>
      <c r="BQ9" s="2"/>
      <c r="BS9" s="13">
        <f>+IF('Shield B'!C9="","",'Shield B'!$B9)</f>
        <v>0</v>
      </c>
      <c r="BT9" s="13">
        <f>+IF('Shield B'!D9="","",'Shield B'!$C$2)</f>
        <v>0</v>
      </c>
      <c r="BU9" s="13">
        <f>+IF('Shield B'!E9="","",'Shield B'!$B9)</f>
        <v>0</v>
      </c>
      <c r="BV9" s="13">
        <f>+IF('Shield B'!F9="","",'Shield B'!$E$2)</f>
        <v>0</v>
      </c>
      <c r="BW9" s="13">
        <f>+IF('Shield B'!G9="","",'Shield B'!$B9)</f>
        <v>0</v>
      </c>
      <c r="BX9" s="13">
        <f>+IF('Shield B'!H9="","",'Shield B'!$G$2)</f>
        <v>0</v>
      </c>
      <c r="BY9" s="13">
        <f>+IF('Shield B'!I9="","",'Shield B'!$B9)</f>
        <v>0</v>
      </c>
      <c r="BZ9" s="13">
        <f>+IF('Shield B'!J9="","",'Shield B'!$I$2)</f>
        <v>0</v>
      </c>
      <c r="CA9" s="13">
        <f>+IF('Shield B'!K9="","",'Shield B'!$B9)</f>
        <v>0</v>
      </c>
      <c r="CB9" s="13">
        <f>+IF('Shield B'!L9="","",'Shield B'!$K$2)</f>
        <v>0</v>
      </c>
      <c r="CC9" s="13">
        <f>+IF('Shield B'!M9="","",'Shield B'!$B9)</f>
        <v>0</v>
      </c>
      <c r="CD9" s="13">
        <f>+IF('Shield B'!N9="","",'Shield B'!$M$2)</f>
        <v>0</v>
      </c>
      <c r="CE9" s="13">
        <f>+IF('Shield B'!O9="","",'Shield B'!$B9)</f>
        <v>0</v>
      </c>
      <c r="CF9" s="13">
        <f>+IF('Shield B'!P9="","",'Shield B'!$O$2)</f>
        <v>0</v>
      </c>
      <c r="CG9" s="13">
        <f>+IF('Shield B'!Q9="","",'Shield B'!$B9)</f>
        <v>0</v>
      </c>
      <c r="CH9" s="13">
        <f>+IF('Shield B'!R9="","",'Shield B'!$Q$2)</f>
        <v>0</v>
      </c>
      <c r="CJ9" s="94"/>
      <c r="CL9" s="25"/>
    </row>
    <row r="10" spans="1:96" s="45" customFormat="1" ht="19.5" customHeight="1">
      <c r="A10" s="89"/>
      <c r="B10" s="112" t="s">
        <v>13</v>
      </c>
      <c r="C10" s="93"/>
      <c r="D10" s="20">
        <f>+IF('Shield B'!C10="","",9-'Shield B'!C10)</f>
        <v>0</v>
      </c>
      <c r="E10" s="19"/>
      <c r="F10" s="20">
        <f>+IF('Shield B'!E10="","",9-'Shield B'!E10)</f>
        <v>0</v>
      </c>
      <c r="G10" s="19"/>
      <c r="H10" s="20">
        <f>+IF('Shield B'!G10="","",9-'Shield B'!G10)</f>
        <v>0</v>
      </c>
      <c r="I10" s="19">
        <v>7</v>
      </c>
      <c r="J10" s="20">
        <f>+IF('Shield B'!I10="","",9-'Shield B'!I10)</f>
        <v>2</v>
      </c>
      <c r="K10" s="19">
        <v>4</v>
      </c>
      <c r="L10" s="20">
        <f>+IF('Shield B'!K10="","",9-'Shield B'!K10)</f>
        <v>5</v>
      </c>
      <c r="M10" s="35">
        <v>4</v>
      </c>
      <c r="N10" s="20">
        <f>+IF('Shield B'!M10="","",9-'Shield B'!M10)</f>
        <v>5</v>
      </c>
      <c r="O10" s="41">
        <v>5</v>
      </c>
      <c r="P10" s="20">
        <f>+IF('Shield B'!O10="","",9-'Shield B'!O10)</f>
        <v>4</v>
      </c>
      <c r="Q10" s="42"/>
      <c r="R10" s="43">
        <f>+IF('Shield B'!Q10&gt;0,9-'Shield B'!Q10,"")</f>
        <v>0</v>
      </c>
      <c r="S10" s="21"/>
      <c r="T10" s="21"/>
      <c r="U10" s="21"/>
      <c r="V10" s="12">
        <f>+'Shield B'!B10</f>
        <v>0</v>
      </c>
      <c r="W10" s="13">
        <f>COUNTIF('Shield B'!$BS$3:$CH$10,'Shield B'!V10)</f>
        <v>7</v>
      </c>
      <c r="X10" s="13">
        <f>COUNTIF('Shield B'!$BA$3:$BO$10,'Shield B'!V10)</f>
        <v>3</v>
      </c>
      <c r="Y10" s="13">
        <f>+'Shield B'!W10-'Shield B'!X10</f>
        <v>4</v>
      </c>
      <c r="Z10" s="13">
        <f>+'Shield B'!X10*2</f>
        <v>6</v>
      </c>
      <c r="AA10" s="22">
        <f>+('Shield B'!C10+'Shield B'!E10+'Shield B'!G10+'Shield B'!I10+'Shield B'!K10+'Shield B'!M10+'Shield B'!O10+'Shield B'!Q10)+SUM('Shield B'!R3:R10)</f>
        <v>33</v>
      </c>
      <c r="AB10" s="23">
        <f>+'Shield B'!Z10+'Shield B'!AA10</f>
        <v>39</v>
      </c>
      <c r="AC10" s="24">
        <f>+'Shield B'!AB10+'Shield B'!X10/100+0.0008</f>
        <v>39.0308</v>
      </c>
      <c r="AD10" s="2">
        <f>RANK('Shield B'!AC10,'Shield B'!$AC$3:$AC$10,0)</f>
        <v>5</v>
      </c>
      <c r="AE10" s="2"/>
      <c r="AF10" s="44"/>
      <c r="AG10" s="44"/>
      <c r="AH10" s="13">
        <f>+IF('Shield B'!C10&gt;4,'Shield B'!$B10,'Shield B'!C$2)</f>
        <v>0</v>
      </c>
      <c r="AI10" s="13"/>
      <c r="AJ10" s="13">
        <f>+IF('Shield B'!E10&gt;4,'Shield B'!$B10,'Shield B'!E$2)</f>
        <v>0</v>
      </c>
      <c r="AK10" s="13"/>
      <c r="AL10" s="13">
        <f>+IF('Shield B'!G10&gt;4,'Shield B'!$B10,'Shield B'!G$2)</f>
        <v>0</v>
      </c>
      <c r="AM10" s="13"/>
      <c r="AN10" s="13">
        <f>+IF('Shield B'!I10&gt;4,'Shield B'!$B10,'Shield B'!I$2)</f>
        <v>0</v>
      </c>
      <c r="AO10" s="13"/>
      <c r="AP10" s="13">
        <f>+IF('Shield B'!K10&gt;4,'Shield B'!$B10,'Shield B'!K$2)</f>
        <v>0</v>
      </c>
      <c r="AQ10" s="13"/>
      <c r="AR10" s="13">
        <f>+IF('Shield B'!M10&gt;4,'Shield B'!$B10,'Shield B'!M$2)</f>
        <v>0</v>
      </c>
      <c r="AS10" s="13"/>
      <c r="AT10" s="13">
        <f>+IF('Shield B'!O10&gt;4,'Shield B'!$B10,'Shield B'!O$2)</f>
        <v>0</v>
      </c>
      <c r="AU10" s="13"/>
      <c r="AV10" s="13">
        <f>+IF('Shield B'!Q10&gt;4,'Shield B'!$B10,'Shield B'!Q$2)</f>
        <v>0</v>
      </c>
      <c r="AW10" s="2"/>
      <c r="AX10" s="2"/>
      <c r="AY10" s="2"/>
      <c r="AZ10" s="44"/>
      <c r="BA10" s="13">
        <f>IF('Shield B'!C10="","",'Shield B'!AH10)</f>
        <v>0</v>
      </c>
      <c r="BB10" s="13"/>
      <c r="BC10" s="13">
        <f>IF('Shield B'!E10="","",'Shield B'!AJ10)</f>
        <v>0</v>
      </c>
      <c r="BD10" s="13"/>
      <c r="BE10" s="13">
        <f>IF('Shield B'!G10="","",'Shield B'!AL10)</f>
        <v>0</v>
      </c>
      <c r="BF10" s="13"/>
      <c r="BG10" s="13">
        <f>IF('Shield B'!I10="","",'Shield B'!AN10)</f>
        <v>0</v>
      </c>
      <c r="BH10" s="13"/>
      <c r="BI10" s="13">
        <f>IF('Shield B'!K10="","",'Shield B'!AP10)</f>
        <v>0</v>
      </c>
      <c r="BJ10" s="13"/>
      <c r="BK10" s="13">
        <f>IF('Shield B'!M10="","",'Shield B'!AR10)</f>
        <v>0</v>
      </c>
      <c r="BL10" s="13"/>
      <c r="BM10" s="34">
        <f>IF('Shield B'!O10="","",'Shield B'!AT10)</f>
        <v>0</v>
      </c>
      <c r="BN10" s="13"/>
      <c r="BO10" s="34">
        <f>IF('Shield B'!Q10="","",'Shield B'!AV10)</f>
        <v>0</v>
      </c>
      <c r="BP10" s="2"/>
      <c r="BQ10" s="2"/>
      <c r="BR10" s="44"/>
      <c r="BS10" s="13">
        <f>+IF('Shield B'!C10="","",'Shield B'!$B10)</f>
        <v>0</v>
      </c>
      <c r="BT10" s="13">
        <f>+IF('Shield B'!D10="","",'Shield B'!$C$2)</f>
        <v>0</v>
      </c>
      <c r="BU10" s="13">
        <f>+IF('Shield B'!E10="","",'Shield B'!$B10)</f>
        <v>0</v>
      </c>
      <c r="BV10" s="13">
        <f>+IF('Shield B'!F10="","",'Shield B'!$E$2)</f>
        <v>0</v>
      </c>
      <c r="BW10" s="13">
        <f>+IF('Shield B'!G10="","",'Shield B'!$B10)</f>
        <v>0</v>
      </c>
      <c r="BX10" s="13">
        <f>+IF('Shield B'!H10="","",'Shield B'!$G$2)</f>
        <v>0</v>
      </c>
      <c r="BY10" s="13">
        <f>+IF('Shield B'!I10="","",'Shield B'!$B10)</f>
        <v>0</v>
      </c>
      <c r="BZ10" s="13">
        <f>+IF('Shield B'!J10="","",'Shield B'!$I$2)</f>
        <v>0</v>
      </c>
      <c r="CA10" s="13">
        <f>+IF('Shield B'!K10="","",'Shield B'!$B10)</f>
        <v>0</v>
      </c>
      <c r="CB10" s="13">
        <f>+IF('Shield B'!L10="","",'Shield B'!$K$2)</f>
        <v>0</v>
      </c>
      <c r="CC10" s="13">
        <f>+IF('Shield B'!M10="","",'Shield B'!$B10)</f>
        <v>0</v>
      </c>
      <c r="CD10" s="13">
        <f>+IF('Shield B'!N10="","",'Shield B'!$M$2)</f>
        <v>0</v>
      </c>
      <c r="CE10" s="13">
        <f>+IF('Shield B'!O10="","",'Shield B'!$B10)</f>
        <v>0</v>
      </c>
      <c r="CF10" s="13">
        <f>+IF('Shield B'!P10="","",'Shield B'!$O$2)</f>
        <v>0</v>
      </c>
      <c r="CG10" s="13">
        <f>+IF('Shield B'!Q10="","",'Shield B'!$B10)</f>
        <v>0</v>
      </c>
      <c r="CH10" s="13">
        <f>+IF('Shield B'!R10="","",'Shield B'!$Q$2)</f>
        <v>0</v>
      </c>
      <c r="CI10" s="44"/>
      <c r="CJ10" s="94"/>
      <c r="CL10" s="44"/>
      <c r="CM10" s="44"/>
      <c r="CN10" s="44"/>
      <c r="CO10" s="44"/>
      <c r="CP10" s="44"/>
      <c r="CQ10" s="44"/>
      <c r="CR10" s="44"/>
    </row>
    <row r="11" spans="2:100" s="45" customFormat="1" ht="17.25">
      <c r="B11" s="46"/>
      <c r="S11" s="113"/>
      <c r="T11" s="47"/>
      <c r="U11" s="47"/>
      <c r="AD11"/>
      <c r="AE11"/>
      <c r="BB11">
        <f>IF('Shield B'!C11="","",'Shield B'!AI11)</f>
        <v>0</v>
      </c>
      <c r="BC11"/>
      <c r="BD11">
        <f>IF('Shield B'!E11="","",'Shield B'!AK11)</f>
        <v>0</v>
      </c>
      <c r="BE11"/>
      <c r="BF11">
        <f>IF('Shield B'!G11="","",'Shield B'!AM11)</f>
        <v>0</v>
      </c>
      <c r="BG11"/>
      <c r="BH11">
        <f>IF('Shield B'!I11="","",'Shield B'!AO11)</f>
        <v>0</v>
      </c>
      <c r="BI11"/>
      <c r="BJ11">
        <f>IF('Shield B'!K11="","",'Shield B'!AQ11)</f>
        <v>0</v>
      </c>
      <c r="BK11"/>
      <c r="BL11">
        <f>IF('Shield B'!M11="","",'Shield B'!AS11)</f>
        <v>0</v>
      </c>
      <c r="BM11"/>
      <c r="BN11"/>
      <c r="BO11" s="2"/>
      <c r="BP11" s="2"/>
      <c r="BQ11"/>
      <c r="BR11"/>
      <c r="CJ11" s="94"/>
      <c r="CL11"/>
      <c r="CM11" s="44"/>
      <c r="CN11" s="44"/>
      <c r="CO11" s="44"/>
      <c r="CP11" s="44"/>
      <c r="CQ11" s="44"/>
      <c r="CR11" s="44"/>
      <c r="CS11" s="44"/>
      <c r="CT11" s="44"/>
      <c r="CU11" s="44"/>
      <c r="CV11" s="44"/>
    </row>
    <row r="12" spans="2:100" s="45" customFormat="1" ht="16.5">
      <c r="B12" s="48" t="s">
        <v>20</v>
      </c>
      <c r="C12" s="6"/>
      <c r="D12" s="6"/>
      <c r="F12" s="49" t="s">
        <v>45</v>
      </c>
      <c r="G12" s="50"/>
      <c r="H12" s="51"/>
      <c r="N12" s="97" t="s">
        <v>22</v>
      </c>
      <c r="O12" s="98"/>
      <c r="P12" s="99"/>
      <c r="Q12" s="47"/>
      <c r="S12" s="47"/>
      <c r="T12" s="47"/>
      <c r="U12" s="47"/>
      <c r="BB12">
        <f>IF('Shield B'!C12="","",'Shield B'!AI12)</f>
        <v>0</v>
      </c>
      <c r="BC12">
        <f>IF('Shield B'!D12="","",'Shield B'!AJ12)</f>
        <v>0</v>
      </c>
      <c r="BD12">
        <f>IF('Shield B'!E12="","",'Shield B'!AK12)</f>
        <v>0</v>
      </c>
      <c r="BE12"/>
      <c r="BF12">
        <f>IF('Shield B'!G12="","",'Shield B'!AM12)</f>
        <v>0</v>
      </c>
      <c r="BG12"/>
      <c r="BH12">
        <f>IF('Shield B'!I12="","",'Shield B'!AO12)</f>
        <v>0</v>
      </c>
      <c r="BI12"/>
      <c r="BJ12">
        <f>IF('Shield B'!K12="","",'Shield B'!AQ12)</f>
        <v>0</v>
      </c>
      <c r="BK12"/>
      <c r="BL12">
        <f>IF('Shield B'!M12="","",'Shield B'!AS12)</f>
        <v>0</v>
      </c>
      <c r="BM12"/>
      <c r="BN12"/>
      <c r="BO12" s="2"/>
      <c r="BP12" s="2"/>
      <c r="BQ12"/>
      <c r="BR12"/>
      <c r="CJ12" s="94"/>
      <c r="CK12" s="44"/>
      <c r="CL12" s="28"/>
      <c r="CM12" s="44"/>
      <c r="CN12" s="44"/>
      <c r="CO12" s="44"/>
      <c r="CP12" s="44"/>
      <c r="CQ12" s="44"/>
      <c r="CR12" s="44"/>
      <c r="CS12" s="44"/>
      <c r="CT12" s="44"/>
      <c r="CU12" s="44"/>
      <c r="CV12" s="44"/>
    </row>
    <row r="13" spans="2:100" s="45" customFormat="1" ht="16.5">
      <c r="B13" s="55" t="s">
        <v>23</v>
      </c>
      <c r="C13" s="6"/>
      <c r="D13" s="6"/>
      <c r="N13" s="100">
        <v>42387</v>
      </c>
      <c r="O13" s="100"/>
      <c r="P13" s="100"/>
      <c r="Q13" s="47"/>
      <c r="S13" s="47"/>
      <c r="T13" s="47"/>
      <c r="U13" s="47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BB13">
        <f>IF('Shield B'!C13="","",'Shield B'!AI13)</f>
        <v>0</v>
      </c>
      <c r="BC13">
        <f>IF('Shield B'!D13="","",'Shield B'!AJ13)</f>
        <v>0</v>
      </c>
      <c r="BD13">
        <f>IF('Shield B'!E13="","",'Shield B'!AK13)</f>
        <v>0</v>
      </c>
      <c r="BE13"/>
      <c r="BF13">
        <f>IF('Shield B'!G13="","",'Shield B'!AM13)</f>
        <v>0</v>
      </c>
      <c r="BG13"/>
      <c r="BH13">
        <f>IF('Shield B'!I13="","",'Shield B'!AO13)</f>
        <v>0</v>
      </c>
      <c r="BI13"/>
      <c r="BJ13">
        <f>IF('Shield B'!K13="","",'Shield B'!AQ13)</f>
        <v>0</v>
      </c>
      <c r="BK13"/>
      <c r="BL13">
        <f>IF('Shield B'!M13="","",'Shield B'!AS13)</f>
        <v>0</v>
      </c>
      <c r="BM13"/>
      <c r="BN13"/>
      <c r="BO13" s="2"/>
      <c r="BP13" s="2"/>
      <c r="BQ13"/>
      <c r="BR13"/>
      <c r="CJ13" s="94"/>
      <c r="CK13" s="44"/>
      <c r="CL13" s="28"/>
      <c r="CM13" s="44"/>
      <c r="CN13" s="44"/>
      <c r="CO13" s="44"/>
      <c r="CP13" s="44"/>
      <c r="CQ13" s="44"/>
      <c r="CR13" s="44"/>
      <c r="CS13" s="44"/>
      <c r="CT13" s="44"/>
      <c r="CU13" s="44"/>
      <c r="CV13" s="44"/>
    </row>
    <row r="14" spans="14:100" s="45" customFormat="1" ht="16.5">
      <c r="N14" s="57"/>
      <c r="O14" s="58"/>
      <c r="P14" s="58"/>
      <c r="Q14" s="58"/>
      <c r="R14" s="58"/>
      <c r="S14" s="58"/>
      <c r="T14" s="58"/>
      <c r="U14" s="47"/>
      <c r="V14" s="11">
        <v>1</v>
      </c>
      <c r="W14" s="11">
        <f>IF('Shield B'!$AD$3='Shield B'!$V14,'Shield B'!$V3,"")</f>
        <v>0</v>
      </c>
      <c r="X14" s="11">
        <f>IF('Shield B'!$AD$4='Shield B'!$V14,'Shield B'!$V4,"")</f>
        <v>0</v>
      </c>
      <c r="Y14" s="11">
        <f>IF('Shield B'!$AD$5='Shield B'!$V14,'Shield B'!$V5,"")</f>
        <v>0</v>
      </c>
      <c r="Z14" s="11">
        <f>IF('Shield B'!$AD$6='Shield B'!$V14,'Shield B'!$V6,"")</f>
        <v>0</v>
      </c>
      <c r="AA14" s="11">
        <f>IF('Shield B'!$AD$7='Shield B'!$V14,'Shield B'!$V7,"")</f>
        <v>0</v>
      </c>
      <c r="AB14" s="11">
        <f>IF('Shield B'!$AD$8='Shield B'!$V14,'Shield B'!$V8,"")</f>
        <v>0</v>
      </c>
      <c r="AC14" s="11">
        <f>IF('Shield B'!$AD$9='Shield B'!$V14,'Shield B'!$V9,"")</f>
        <v>0</v>
      </c>
      <c r="AD14" s="11">
        <f>IF('Shield B'!$AD$10='Shield B'!$V14,'Shield B'!$V10,"")</f>
        <v>0</v>
      </c>
      <c r="AE14" s="11">
        <f>+CONCATENATE('Shield B'!W14,'Shield B'!X14,'Shield B'!Y14,'Shield B'!Z14,'Shield B'!AA14,'Shield B'!AB14,'Shield B'!AC14,'Shield B'!AD14)</f>
        <v>0</v>
      </c>
      <c r="AF14" s="11"/>
      <c r="AG14" s="11"/>
      <c r="AH14" s="11"/>
      <c r="AI14" s="11"/>
      <c r="AJ14" s="11"/>
      <c r="BC14">
        <f>IF('Shield B'!D14="","",'Shield B'!AJ14)</f>
        <v>0</v>
      </c>
      <c r="BD14">
        <f>IF('Shield B'!E14="","",'Shield B'!AK14)</f>
        <v>0</v>
      </c>
      <c r="BE14">
        <f>IF('Shield B'!F14="","",'Shield B'!AL14)</f>
        <v>0</v>
      </c>
      <c r="BF14"/>
      <c r="BG14">
        <f>IF('Shield B'!H14="","",'Shield B'!AN14)</f>
        <v>0</v>
      </c>
      <c r="BH14"/>
      <c r="BI14">
        <f>IF('Shield B'!J14="","",'Shield B'!AP14)</f>
        <v>0</v>
      </c>
      <c r="BJ14"/>
      <c r="BK14">
        <f>IF('Shield B'!L14="","",'Shield B'!AR14)</f>
        <v>0</v>
      </c>
      <c r="BL14"/>
      <c r="BM14">
        <f>IF('Shield B'!N14="","",'Shield B'!AT14)</f>
        <v>0</v>
      </c>
      <c r="BN14"/>
      <c r="BO14"/>
      <c r="BP14" s="2"/>
      <c r="BQ14" s="2"/>
      <c r="BR14"/>
      <c r="BS14"/>
      <c r="CK14" s="44"/>
      <c r="CL14" s="28"/>
      <c r="CM14" s="44"/>
      <c r="CN14" s="44"/>
      <c r="CO14" s="44"/>
      <c r="CP14" s="44"/>
      <c r="CQ14" s="44"/>
      <c r="CR14" s="44"/>
      <c r="CS14" s="44"/>
      <c r="CT14" s="44"/>
      <c r="CU14" s="44"/>
      <c r="CV14" s="44"/>
    </row>
    <row r="15" spans="1:177" s="45" customFormat="1" ht="17.25" customHeight="1">
      <c r="A15" s="59" t="s">
        <v>46</v>
      </c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"/>
      <c r="R15" s="58"/>
      <c r="S15" s="58"/>
      <c r="T15" s="58"/>
      <c r="U15" s="47"/>
      <c r="V15" s="11">
        <v>2</v>
      </c>
      <c r="W15" s="11">
        <f>IF('Shield B'!$AD3='Shield B'!$V15,'Shield B'!$V3,"")</f>
        <v>0</v>
      </c>
      <c r="X15" s="11">
        <f>IF('Shield B'!$AD4='Shield B'!$V15,'Shield B'!$V4,"")</f>
        <v>0</v>
      </c>
      <c r="Y15" s="11">
        <f>IF('Shield B'!$AD5='Shield B'!$V15,'Shield B'!$V5,"")</f>
        <v>0</v>
      </c>
      <c r="Z15" s="11">
        <f>IF('Shield B'!$AD6='Shield B'!$V15,'Shield B'!$V6,"")</f>
        <v>0</v>
      </c>
      <c r="AA15" s="11">
        <f>IF('Shield B'!$AD7='Shield B'!$V15,'Shield B'!$V7,"")</f>
        <v>0</v>
      </c>
      <c r="AB15" s="11">
        <f>IF('Shield B'!$AD8='Shield B'!$V15,'Shield B'!$V8,"")</f>
        <v>0</v>
      </c>
      <c r="AC15" s="11">
        <f>IF('Shield B'!$AD9='Shield B'!$V15,'Shield B'!$V9,"")</f>
        <v>0</v>
      </c>
      <c r="AD15" s="11">
        <f>IF('Shield B'!$AD10='Shield B'!$V15,'Shield B'!$V10,"")</f>
        <v>0</v>
      </c>
      <c r="AE15" s="11">
        <f>+CONCATENATE('Shield B'!W15,'Shield B'!X15,'Shield B'!Y15,'Shield B'!Z15,'Shield B'!AA15,'Shield B'!AB15,'Shield B'!AC15,'Shield B'!AD15)</f>
        <v>0</v>
      </c>
      <c r="AF15" s="11"/>
      <c r="AG15" s="11"/>
      <c r="AH15" s="11"/>
      <c r="AI15" s="11"/>
      <c r="AJ15" s="11"/>
      <c r="BP15" s="44"/>
      <c r="BQ15" s="44"/>
      <c r="CK15" s="44"/>
      <c r="CL15" s="28"/>
      <c r="FU15" s="62"/>
    </row>
    <row r="16" spans="1:177" s="45" customFormat="1" ht="17.25">
      <c r="A16" s="59"/>
      <c r="B16" s="59"/>
      <c r="C16" s="101" t="s">
        <v>2</v>
      </c>
      <c r="D16" s="101"/>
      <c r="E16" s="102" t="s">
        <v>25</v>
      </c>
      <c r="F16" s="102"/>
      <c r="G16" s="102" t="s">
        <v>4</v>
      </c>
      <c r="H16" s="102"/>
      <c r="I16" s="103" t="s">
        <v>26</v>
      </c>
      <c r="J16" s="103"/>
      <c r="K16" s="104" t="s">
        <v>27</v>
      </c>
      <c r="L16" s="104"/>
      <c r="M16" s="105" t="s">
        <v>28</v>
      </c>
      <c r="N16" s="105"/>
      <c r="O16" s="106" t="s">
        <v>7</v>
      </c>
      <c r="P16" s="106"/>
      <c r="Q16" s="7"/>
      <c r="R16"/>
      <c r="S16" s="1"/>
      <c r="T16" s="1"/>
      <c r="U16" s="47"/>
      <c r="V16" s="11">
        <v>3</v>
      </c>
      <c r="W16" s="11">
        <f>IF('Shield B'!$AD3='Shield B'!$V16,'Shield B'!$V3,"")</f>
        <v>0</v>
      </c>
      <c r="X16" s="11">
        <f>IF('Shield B'!$AD4='Shield B'!$V16,'Shield B'!$V4,"")</f>
        <v>0</v>
      </c>
      <c r="Y16" s="11">
        <f>IF('Shield B'!$AD5='Shield B'!$V16,'Shield B'!$V5,"")</f>
        <v>0</v>
      </c>
      <c r="Z16" s="11">
        <f>IF('Shield B'!$AD6='Shield B'!$V16,'Shield B'!$V6,"")</f>
        <v>0</v>
      </c>
      <c r="AA16" s="11">
        <f>IF('Shield B'!$AD7='Shield B'!$V16,'Shield B'!$V7,"")</f>
        <v>0</v>
      </c>
      <c r="AB16" s="11">
        <f>IF('Shield B'!$AD8='Shield B'!$V16,'Shield B'!$V8,"")</f>
        <v>0</v>
      </c>
      <c r="AC16" s="11">
        <f>IF('Shield B'!$AD9='Shield B'!$V16,'Shield B'!$V9,"")</f>
        <v>0</v>
      </c>
      <c r="AD16" s="11">
        <f>IF('Shield B'!$AD10='Shield B'!$V16,'Shield B'!$V10,"")</f>
        <v>0</v>
      </c>
      <c r="AE16" s="11">
        <f>+CONCATENATE('Shield B'!W16,'Shield B'!X16,'Shield B'!Y16,'Shield B'!Z16,'Shield B'!AA16,'Shield B'!AB16,'Shield B'!AC16,'Shield B'!AD16)</f>
        <v>0</v>
      </c>
      <c r="AF16" s="11"/>
      <c r="AG16" s="11"/>
      <c r="AH16" s="11"/>
      <c r="AI16" s="11"/>
      <c r="AJ16" s="11"/>
      <c r="BP16" s="44"/>
      <c r="BQ16" s="44"/>
      <c r="CL16"/>
      <c r="FU16" s="62"/>
    </row>
    <row r="17" spans="1:181" s="45" customFormat="1" ht="17.25">
      <c r="A17" s="65">
        <v>1</v>
      </c>
      <c r="B17" s="107">
        <f>+'Shield B'!AE14</f>
        <v>0</v>
      </c>
      <c r="C17" s="66">
        <f>+'Shield B'!AE23</f>
        <v>7</v>
      </c>
      <c r="D17" s="66"/>
      <c r="E17" s="66">
        <f>+'Shield B'!AE33</f>
        <v>5</v>
      </c>
      <c r="F17" s="66"/>
      <c r="G17" s="66">
        <f>+'Shield B'!C17-'Shield B'!E17</f>
        <v>2</v>
      </c>
      <c r="H17" s="66"/>
      <c r="I17" s="66">
        <f>+'Shield B'!AE43</f>
        <v>36</v>
      </c>
      <c r="J17" s="66"/>
      <c r="K17" s="66">
        <f>+'Shield B'!C17*9-'Shield B'!I17</f>
        <v>27</v>
      </c>
      <c r="L17" s="66"/>
      <c r="M17" s="66">
        <f>+'Shield B'!I17-'Shield B'!K17</f>
        <v>9</v>
      </c>
      <c r="N17" s="66"/>
      <c r="O17" s="66">
        <f>+'Shield B'!E17*2+'Shield B'!I17</f>
        <v>46</v>
      </c>
      <c r="P17" s="66"/>
      <c r="Q17" s="67"/>
      <c r="R17"/>
      <c r="S17" s="1"/>
      <c r="T17" s="1"/>
      <c r="U17" s="47"/>
      <c r="V17" s="11">
        <v>4</v>
      </c>
      <c r="W17" s="11">
        <f>IF('Shield B'!$AD3='Shield B'!$V17,'Shield B'!$V3,"")</f>
        <v>0</v>
      </c>
      <c r="X17" s="11">
        <f>IF('Shield B'!$AD4='Shield B'!$V17,'Shield B'!$V4,"")</f>
        <v>0</v>
      </c>
      <c r="Y17" s="11">
        <f>IF('Shield B'!$AD5='Shield B'!$V17,'Shield B'!$V5,"")</f>
        <v>0</v>
      </c>
      <c r="Z17" s="11">
        <f>IF('Shield B'!$AD6='Shield B'!$V17,'Shield B'!$V6,"")</f>
        <v>0</v>
      </c>
      <c r="AA17" s="11">
        <f>IF('Shield B'!$AD7='Shield B'!$V17,'Shield B'!$V7,"")</f>
        <v>0</v>
      </c>
      <c r="AB17" s="11">
        <f>IF('Shield B'!$AD8='Shield B'!$V17,'Shield B'!$V8,"")</f>
        <v>0</v>
      </c>
      <c r="AC17" s="11">
        <f>IF('Shield B'!$AD9='Shield B'!$V17,'Shield B'!$V9,"")</f>
        <v>0</v>
      </c>
      <c r="AD17" s="11">
        <f>IF('Shield B'!$AD10='Shield B'!$V17,'Shield B'!$V10,"")</f>
        <v>0</v>
      </c>
      <c r="AE17" s="11">
        <f>+CONCATENATE('Shield B'!W17,'Shield B'!X17,'Shield B'!Y17,'Shield B'!Z17,'Shield B'!AA17,'Shield B'!AB17,'Shield B'!AC17,'Shield B'!AD17)</f>
        <v>0</v>
      </c>
      <c r="AF17" s="11"/>
      <c r="AG17" s="11"/>
      <c r="AH17" s="11"/>
      <c r="AI17" s="11"/>
      <c r="AJ17" s="11"/>
      <c r="BP17" s="44"/>
      <c r="BQ17" s="44"/>
      <c r="CL17" s="114"/>
      <c r="FY17" s="62"/>
    </row>
    <row r="18" spans="1:181" s="45" customFormat="1" ht="17.25">
      <c r="A18" s="65">
        <v>2</v>
      </c>
      <c r="B18" s="107">
        <f>+'Shield B'!AE15</f>
        <v>0</v>
      </c>
      <c r="C18" s="66">
        <f>+'Shield B'!AE24</f>
        <v>7</v>
      </c>
      <c r="D18" s="66"/>
      <c r="E18" s="66">
        <f>+'Shield B'!AE34</f>
        <v>4</v>
      </c>
      <c r="F18" s="66"/>
      <c r="G18" s="66">
        <f>+'Shield B'!C18-'Shield B'!E18</f>
        <v>3</v>
      </c>
      <c r="H18" s="66"/>
      <c r="I18" s="66">
        <f>+'Shield B'!AE44</f>
        <v>38</v>
      </c>
      <c r="J18" s="66"/>
      <c r="K18" s="66">
        <f>+'Shield B'!C18*9-'Shield B'!I18</f>
        <v>25</v>
      </c>
      <c r="L18" s="66"/>
      <c r="M18" s="66">
        <f>+'Shield B'!I18-'Shield B'!K18</f>
        <v>13</v>
      </c>
      <c r="N18" s="66"/>
      <c r="O18" s="66">
        <f>+'Shield B'!E18*2+'Shield B'!I18</f>
        <v>46</v>
      </c>
      <c r="P18" s="66"/>
      <c r="Q18" s="67"/>
      <c r="R18"/>
      <c r="S18" s="1"/>
      <c r="T18" s="1"/>
      <c r="U18" s="47"/>
      <c r="V18" s="11">
        <v>5</v>
      </c>
      <c r="W18" s="11">
        <f>IF('Shield B'!$AD3='Shield B'!$V18,'Shield B'!$V3,"")</f>
        <v>0</v>
      </c>
      <c r="X18" s="11">
        <f>IF('Shield B'!$AD4='Shield B'!$V18,'Shield B'!$V4,"")</f>
        <v>0</v>
      </c>
      <c r="Y18" s="11">
        <f>IF('Shield B'!$AD5='Shield B'!$V18,'Shield B'!$V5,"")</f>
        <v>0</v>
      </c>
      <c r="Z18" s="11">
        <f>IF('Shield B'!$AD6='Shield B'!$V18,'Shield B'!$V6,"")</f>
        <v>0</v>
      </c>
      <c r="AA18" s="11">
        <f>IF('Shield B'!$AD7='Shield B'!$V18,'Shield B'!$V7,"")</f>
        <v>0</v>
      </c>
      <c r="AB18" s="11">
        <f>IF('Shield B'!$AD8='Shield B'!$V18,'Shield B'!$V8,"")</f>
        <v>0</v>
      </c>
      <c r="AC18" s="11">
        <f>IF('Shield B'!$AD9='Shield B'!$V18,'Shield B'!$V9,"")</f>
        <v>0</v>
      </c>
      <c r="AD18" s="11">
        <f>IF('Shield B'!$AD10='Shield B'!$V18,'Shield B'!$V10,"")</f>
        <v>0</v>
      </c>
      <c r="AE18" s="11">
        <f>+CONCATENATE('Shield B'!W18,'Shield B'!X18,'Shield B'!Y18,'Shield B'!Z18,'Shield B'!AA18,'Shield B'!AB18,'Shield B'!AC18,'Shield B'!AD18)</f>
        <v>0</v>
      </c>
      <c r="AF18" s="11"/>
      <c r="AG18" s="11"/>
      <c r="AH18" s="11"/>
      <c r="AI18" s="11"/>
      <c r="AJ18" s="11"/>
      <c r="BP18" s="44"/>
      <c r="BQ18" s="44"/>
      <c r="FY18"/>
    </row>
    <row r="19" spans="1:89" ht="17.25">
      <c r="A19" s="70">
        <v>3</v>
      </c>
      <c r="B19" s="107">
        <f>+'Shield B'!AE16</f>
        <v>0</v>
      </c>
      <c r="C19" s="68">
        <f>+'Shield B'!AE25</f>
        <v>7</v>
      </c>
      <c r="D19" s="68"/>
      <c r="E19" s="68">
        <f>+'Shield B'!AE35</f>
        <v>5</v>
      </c>
      <c r="F19" s="68"/>
      <c r="G19" s="68">
        <f>+'Shield B'!C19-'Shield B'!E19</f>
        <v>2</v>
      </c>
      <c r="H19" s="68"/>
      <c r="I19" s="68">
        <f>+'Shield B'!AE45</f>
        <v>35</v>
      </c>
      <c r="J19" s="68"/>
      <c r="K19" s="68">
        <f>+'Shield B'!C19*9-'Shield B'!I19</f>
        <v>28</v>
      </c>
      <c r="L19" s="68"/>
      <c r="M19" s="68">
        <f>+'Shield B'!I19-'Shield B'!K19</f>
        <v>7</v>
      </c>
      <c r="N19" s="68"/>
      <c r="O19" s="68">
        <f>+'Shield B'!E19*2+'Shield B'!I19</f>
        <v>45</v>
      </c>
      <c r="P19" s="68"/>
      <c r="Q19" s="67"/>
      <c r="V19" s="11">
        <v>6</v>
      </c>
      <c r="W19" s="11">
        <f>IF('Shield B'!$AD3='Shield B'!$V19,'Shield B'!$V3,"")</f>
        <v>0</v>
      </c>
      <c r="X19" s="11">
        <f>IF('Shield B'!$AD4='Shield B'!$V19,'Shield B'!$V4,"")</f>
        <v>0</v>
      </c>
      <c r="Y19" s="11">
        <f>IF('Shield B'!$AD5='Shield B'!$V19,'Shield B'!$V5,"")</f>
        <v>0</v>
      </c>
      <c r="Z19" s="11">
        <f>IF('Shield B'!$AD6='Shield B'!$V19,'Shield B'!$V6,"")</f>
        <v>0</v>
      </c>
      <c r="AA19" s="11">
        <f>IF('Shield B'!$AD7='Shield B'!$V19,'Shield B'!$V7,"")</f>
        <v>0</v>
      </c>
      <c r="AB19" s="11">
        <f>IF('Shield B'!$AD8='Shield B'!$V19,'Shield B'!$V8,"")</f>
        <v>0</v>
      </c>
      <c r="AC19" s="11">
        <f>IF('Shield B'!$AD9='Shield B'!$V19,'Shield B'!$V9,"")</f>
        <v>0</v>
      </c>
      <c r="AD19" s="11">
        <f>IF('Shield B'!$AD10='Shield B'!$V19,'Shield B'!$V10,"")</f>
        <v>0</v>
      </c>
      <c r="AE19" s="11">
        <f>+CONCATENATE('Shield B'!W19,'Shield B'!X19,'Shield B'!Y19,'Shield B'!Z19,'Shield B'!AA19,'Shield B'!AB19,'Shield B'!AC19,'Shield B'!AD19)</f>
        <v>0</v>
      </c>
      <c r="AF19" s="11"/>
      <c r="AG19" s="11"/>
      <c r="AH19" s="11"/>
      <c r="AI19" s="11"/>
      <c r="AJ19" s="11"/>
      <c r="BO19"/>
      <c r="BQ19" s="2"/>
      <c r="CK19" s="76"/>
    </row>
    <row r="20" spans="1:89" ht="17.25">
      <c r="A20" s="70">
        <v>4</v>
      </c>
      <c r="B20" s="107">
        <f>+'Shield B'!AE17</f>
        <v>0</v>
      </c>
      <c r="C20" s="68">
        <f>+'Shield B'!AE26</f>
        <v>7</v>
      </c>
      <c r="D20" s="68"/>
      <c r="E20" s="68">
        <f>+'Shield B'!AE36</f>
        <v>4</v>
      </c>
      <c r="F20" s="68"/>
      <c r="G20" s="68">
        <f>+'Shield B'!C20-'Shield B'!E20</f>
        <v>3</v>
      </c>
      <c r="H20" s="68"/>
      <c r="I20" s="68">
        <f>+'Shield B'!AE46</f>
        <v>32</v>
      </c>
      <c r="J20" s="68"/>
      <c r="K20" s="68">
        <f>+'Shield B'!C20*9-'Shield B'!I20</f>
        <v>31</v>
      </c>
      <c r="L20" s="68"/>
      <c r="M20" s="68">
        <f>+'Shield B'!I20-'Shield B'!K20</f>
        <v>1</v>
      </c>
      <c r="N20" s="68"/>
      <c r="O20" s="68">
        <f>+'Shield B'!E20*2+'Shield B'!I20</f>
        <v>40</v>
      </c>
      <c r="P20" s="68"/>
      <c r="Q20" s="67"/>
      <c r="V20" s="11">
        <v>7</v>
      </c>
      <c r="W20" s="11">
        <f>IF('Shield B'!$AD3='Shield B'!$V20,'Shield B'!$V3,"")</f>
        <v>0</v>
      </c>
      <c r="X20" s="11">
        <f>IF('Shield B'!$AD4='Shield B'!$V20,'Shield B'!$V4,"")</f>
        <v>0</v>
      </c>
      <c r="Y20" s="11">
        <f>IF('Shield B'!$AD5='Shield B'!$V20,'Shield B'!$V5,"")</f>
        <v>0</v>
      </c>
      <c r="Z20" s="11">
        <f>IF('Shield B'!$AD6='Shield B'!$V20,'Shield B'!$V6,"")</f>
        <v>0</v>
      </c>
      <c r="AA20" s="11">
        <f>IF('Shield B'!$AD7='Shield B'!$V20,'Shield B'!$V7,"")</f>
        <v>0</v>
      </c>
      <c r="AB20" s="11">
        <f>IF('Shield B'!$AD8='Shield B'!$V20,'Shield B'!$V8,"")</f>
        <v>0</v>
      </c>
      <c r="AC20" s="11">
        <f>IF('Shield B'!$AD9='Shield B'!$V20,'Shield B'!$V9,"")</f>
        <v>0</v>
      </c>
      <c r="AD20" s="11">
        <f>IF('Shield B'!$AD10='Shield B'!$V20,'Shield B'!$V10,"")</f>
        <v>0</v>
      </c>
      <c r="AE20" s="11">
        <f>+CONCATENATE('Shield B'!W20,'Shield B'!X20,'Shield B'!Y20,'Shield B'!Z20,'Shield B'!AA20,'Shield B'!AB20,'Shield B'!AC20,'Shield B'!AD20)</f>
        <v>0</v>
      </c>
      <c r="AF20" s="11"/>
      <c r="AG20" s="11"/>
      <c r="AH20" s="11"/>
      <c r="AI20" s="11"/>
      <c r="AJ20" s="11"/>
      <c r="BO20"/>
      <c r="BQ20" s="2"/>
      <c r="CK20" s="76"/>
    </row>
    <row r="21" spans="1:69" ht="17.25">
      <c r="A21" s="70">
        <v>5</v>
      </c>
      <c r="B21" s="107">
        <f>+'Shield B'!AE18</f>
        <v>0</v>
      </c>
      <c r="C21" s="68">
        <f>+'Shield B'!AE27</f>
        <v>7</v>
      </c>
      <c r="D21" s="68"/>
      <c r="E21" s="68">
        <f>+'Shield B'!AE37</f>
        <v>3</v>
      </c>
      <c r="F21" s="68"/>
      <c r="G21" s="68">
        <f>+'Shield B'!C21-'Shield B'!E21</f>
        <v>4</v>
      </c>
      <c r="H21" s="68"/>
      <c r="I21" s="68">
        <f>+'Shield B'!AE47</f>
        <v>33</v>
      </c>
      <c r="J21" s="68"/>
      <c r="K21" s="68">
        <f>+'Shield B'!C21*9-'Shield B'!I21</f>
        <v>30</v>
      </c>
      <c r="L21" s="68"/>
      <c r="M21" s="68">
        <f>+'Shield B'!I21-'Shield B'!K21</f>
        <v>3</v>
      </c>
      <c r="N21" s="68"/>
      <c r="O21" s="68">
        <f>+'Shield B'!E21*2+'Shield B'!I21</f>
        <v>39</v>
      </c>
      <c r="P21" s="68"/>
      <c r="Q21" s="67"/>
      <c r="V21" s="11">
        <v>8</v>
      </c>
      <c r="W21" s="11">
        <f>IF('Shield B'!$AD3='Shield B'!$V21,'Shield B'!$V3,"")</f>
        <v>0</v>
      </c>
      <c r="X21" s="11">
        <f>IF('Shield B'!$AD4='Shield B'!$V21,'Shield B'!$V4,"")</f>
        <v>0</v>
      </c>
      <c r="Y21" s="11">
        <f>IF('Shield B'!$AD5='Shield B'!$V21,'Shield B'!$V5,"")</f>
        <v>0</v>
      </c>
      <c r="Z21" s="11">
        <f>IF('Shield B'!$AD6='Shield B'!$V21,'Shield B'!$V6,"")</f>
        <v>0</v>
      </c>
      <c r="AA21" s="11">
        <f>IF('Shield B'!$AD7='Shield B'!$V21,'Shield B'!$V7,"")</f>
        <v>0</v>
      </c>
      <c r="AB21" s="11">
        <f>IF('Shield B'!$AD8='Shield B'!$V21,'Shield B'!$V8,"")</f>
        <v>0</v>
      </c>
      <c r="AC21" s="11">
        <f>IF('Shield B'!$AD9='Shield B'!$V21,'Shield B'!$V9,"")</f>
        <v>0</v>
      </c>
      <c r="AD21" s="11">
        <f>IF('Shield B'!$AD10='Shield B'!$V21,'Shield B'!$V10,"")</f>
        <v>0</v>
      </c>
      <c r="AE21" s="11">
        <f>+CONCATENATE('Shield B'!W21,'Shield B'!X21,'Shield B'!Y21,'Shield B'!Z21,'Shield B'!AA21,'Shield B'!AB21,'Shield B'!AC21,'Shield B'!AD21)</f>
        <v>0</v>
      </c>
      <c r="AF21" s="11"/>
      <c r="AG21" s="11"/>
      <c r="AH21" s="11"/>
      <c r="AI21" s="11"/>
      <c r="AJ21" s="11"/>
      <c r="BO21"/>
      <c r="BQ21" s="2"/>
    </row>
    <row r="22" spans="1:69" ht="17.25">
      <c r="A22" s="70">
        <v>6</v>
      </c>
      <c r="B22" s="107">
        <f>+'Shield B'!AE19</f>
        <v>0</v>
      </c>
      <c r="C22" s="66">
        <f>+'Shield B'!AE28</f>
        <v>7</v>
      </c>
      <c r="D22" s="66"/>
      <c r="E22" s="66">
        <f>+'Shield B'!AE38</f>
        <v>3</v>
      </c>
      <c r="F22" s="66"/>
      <c r="G22" s="66">
        <f>+'Shield B'!C22-'Shield B'!E22</f>
        <v>4</v>
      </c>
      <c r="H22" s="66"/>
      <c r="I22" s="66">
        <f>+'Shield B'!AE48</f>
        <v>29</v>
      </c>
      <c r="J22" s="66"/>
      <c r="K22" s="66">
        <f>+'Shield B'!C22*9-'Shield B'!I22</f>
        <v>34</v>
      </c>
      <c r="L22" s="66"/>
      <c r="M22" s="66">
        <f>+'Shield B'!I22-'Shield B'!K22</f>
        <v>-5</v>
      </c>
      <c r="N22" s="66"/>
      <c r="O22" s="66">
        <f>+'Shield B'!E22*2+'Shield B'!I22</f>
        <v>35</v>
      </c>
      <c r="P22" s="66"/>
      <c r="Q22" s="72"/>
      <c r="W22" t="s">
        <v>2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BO22"/>
      <c r="BQ22" s="2"/>
    </row>
    <row r="23" spans="1:69" ht="17.25">
      <c r="A23" s="70">
        <v>7</v>
      </c>
      <c r="B23" s="107">
        <f>+'Shield B'!AE20</f>
        <v>0</v>
      </c>
      <c r="C23" s="74">
        <f>+'Shield B'!AE29</f>
        <v>7</v>
      </c>
      <c r="D23" s="74"/>
      <c r="E23" s="74">
        <f>+'Shield B'!AE39</f>
        <v>3</v>
      </c>
      <c r="F23" s="74"/>
      <c r="G23" s="74">
        <f>+'Shield B'!C23-'Shield B'!E23</f>
        <v>4</v>
      </c>
      <c r="H23" s="74"/>
      <c r="I23" s="74">
        <f>+'Shield B'!AE49</f>
        <v>24</v>
      </c>
      <c r="J23" s="74"/>
      <c r="K23" s="74">
        <f>+'Shield B'!C23*9-'Shield B'!I23</f>
        <v>39</v>
      </c>
      <c r="L23" s="74"/>
      <c r="M23" s="74">
        <f>+'Shield B'!I23-'Shield B'!K23</f>
        <v>-15</v>
      </c>
      <c r="N23" s="74"/>
      <c r="O23" s="74">
        <f>+'Shield B'!E23*2+'Shield B'!I23</f>
        <v>30</v>
      </c>
      <c r="P23" s="74"/>
      <c r="Q23" s="72"/>
      <c r="V23" s="11">
        <v>1</v>
      </c>
      <c r="W23" s="11">
        <f>IF('Shield B'!$AD$3='Shield B'!$V23,'Shield B'!$W$3,"")</f>
        <v>0</v>
      </c>
      <c r="X23" s="11">
        <f>IF('Shield B'!$AD$4='Shield B'!$V23,'Shield B'!$W$4,"")</f>
        <v>0</v>
      </c>
      <c r="Y23" s="11">
        <f>IF('Shield B'!$AD$5='Shield B'!$V23,'Shield B'!$W$5,"")</f>
        <v>0</v>
      </c>
      <c r="Z23" s="11">
        <f>IF('Shield B'!$AD$6='Shield B'!$V23,'Shield B'!$W$6,"")</f>
        <v>0</v>
      </c>
      <c r="AA23" s="11">
        <f>IF('Shield B'!$AD$7='Shield B'!$V23,'Shield B'!$W$7,"")</f>
        <v>0</v>
      </c>
      <c r="AB23" s="11">
        <f>IF('Shield B'!$AD$8='Shield B'!$V23,'Shield B'!$W$8,"")</f>
        <v>7</v>
      </c>
      <c r="AC23" s="11">
        <f>IF('Shield B'!$AD$9='Shield B'!$V23,'Shield B'!$W$9,"")</f>
        <v>0</v>
      </c>
      <c r="AD23" s="11">
        <f>IF('Shield B'!$AD$10='Shield B'!$V23,'Shield B'!$W$10,"")</f>
        <v>0</v>
      </c>
      <c r="AE23" s="11">
        <f>+SUM('Shield B'!W23:AD23)</f>
        <v>7</v>
      </c>
      <c r="AF23" s="11"/>
      <c r="AG23" s="11"/>
      <c r="AH23" s="11"/>
      <c r="AI23" s="11"/>
      <c r="AJ23" s="11"/>
      <c r="AK23" s="11"/>
      <c r="BO23"/>
      <c r="BQ23" s="2"/>
    </row>
    <row r="24" spans="1:69" ht="17.25">
      <c r="A24" s="70">
        <v>8</v>
      </c>
      <c r="B24" s="107">
        <f>+'Shield B'!AE21</f>
        <v>0</v>
      </c>
      <c r="C24" s="74">
        <f>+'Shield B'!AE30</f>
        <v>7</v>
      </c>
      <c r="D24" s="74"/>
      <c r="E24" s="74">
        <f>+'Shield B'!AE40</f>
        <v>1</v>
      </c>
      <c r="F24" s="74"/>
      <c r="G24" s="74">
        <f>+'Shield B'!C24-'Shield B'!E24</f>
        <v>6</v>
      </c>
      <c r="H24" s="74"/>
      <c r="I24" s="74">
        <f>+'Shield B'!AE50</f>
        <v>25</v>
      </c>
      <c r="J24" s="74"/>
      <c r="K24" s="74">
        <f>+'Shield B'!C24*9-'Shield B'!I24</f>
        <v>38</v>
      </c>
      <c r="L24" s="74"/>
      <c r="M24" s="74">
        <f>+'Shield B'!I24-'Shield B'!K24</f>
        <v>-13</v>
      </c>
      <c r="N24" s="74"/>
      <c r="O24" s="74">
        <f>+'Shield B'!E24*2+'Shield B'!I24</f>
        <v>27</v>
      </c>
      <c r="P24" s="74"/>
      <c r="Q24" s="72"/>
      <c r="V24" s="11">
        <v>2</v>
      </c>
      <c r="W24" s="11">
        <f>IF('Shield B'!$AD$3='Shield B'!$V24,'Shield B'!$W$3,"")</f>
        <v>0</v>
      </c>
      <c r="X24" s="11">
        <f>IF('Shield B'!$AD$4='Shield B'!$V24,'Shield B'!$W$4,"")</f>
        <v>0</v>
      </c>
      <c r="Y24" s="11">
        <f>IF('Shield B'!$AD$5='Shield B'!$V24,'Shield B'!$W$5,"")</f>
        <v>0</v>
      </c>
      <c r="Z24" s="11">
        <f>IF('Shield B'!$AD$6='Shield B'!$V24,'Shield B'!$W$6,"")</f>
        <v>0</v>
      </c>
      <c r="AA24" s="11">
        <f>IF('Shield B'!$AD$7='Shield B'!$V24,'Shield B'!$W$7,"")</f>
        <v>7</v>
      </c>
      <c r="AB24" s="11">
        <f>IF('Shield B'!$AD$8='Shield B'!$V24,'Shield B'!$W$8,"")</f>
        <v>0</v>
      </c>
      <c r="AC24" s="11">
        <f>IF('Shield B'!$AD$9='Shield B'!$V24,'Shield B'!$W$9,"")</f>
        <v>0</v>
      </c>
      <c r="AD24" s="11">
        <f>IF('Shield B'!$AD$10='Shield B'!$V24,'Shield B'!$W$10,"")</f>
        <v>0</v>
      </c>
      <c r="AE24" s="11">
        <f>+SUM('Shield B'!W24:AD24)</f>
        <v>7</v>
      </c>
      <c r="AF24" s="11"/>
      <c r="AG24" s="11"/>
      <c r="AH24" s="11"/>
      <c r="AI24" s="11"/>
      <c r="AJ24" s="11"/>
      <c r="AK24" s="11"/>
      <c r="BO24"/>
      <c r="BQ24" s="2"/>
    </row>
    <row r="25" spans="22:69" ht="12.75">
      <c r="V25" s="11">
        <v>3</v>
      </c>
      <c r="W25" s="11">
        <f>IF('Shield B'!$AD$3='Shield B'!$V25,'Shield B'!$W$3,"")</f>
        <v>0</v>
      </c>
      <c r="X25" s="11">
        <f>IF('Shield B'!$AD$4='Shield B'!$V25,'Shield B'!$W$4,"")</f>
        <v>0</v>
      </c>
      <c r="Y25" s="11">
        <f>IF('Shield B'!$AD$5='Shield B'!$V25,'Shield B'!$W$5,"")</f>
        <v>0</v>
      </c>
      <c r="Z25" s="11">
        <f>IF('Shield B'!$AD$6='Shield B'!$V25,'Shield B'!$W$6,"")</f>
        <v>7</v>
      </c>
      <c r="AA25" s="11">
        <f>IF('Shield B'!$AD$7='Shield B'!$V25,'Shield B'!$W$7,"")</f>
        <v>0</v>
      </c>
      <c r="AB25" s="11">
        <f>IF('Shield B'!$AD$8='Shield B'!$V25,'Shield B'!$W$8,"")</f>
        <v>0</v>
      </c>
      <c r="AC25" s="11">
        <f>IF('Shield B'!$AD$9='Shield B'!$V25,'Shield B'!$W$9,"")</f>
        <v>0</v>
      </c>
      <c r="AD25" s="11">
        <f>IF('Shield B'!$AD$10='Shield B'!$V25,'Shield B'!$W$10,"")</f>
        <v>0</v>
      </c>
      <c r="AE25" s="11">
        <f>+SUM('Shield B'!W25:AD25)</f>
        <v>7</v>
      </c>
      <c r="AF25" s="11"/>
      <c r="AG25" s="11"/>
      <c r="AH25" s="11"/>
      <c r="AI25" s="11"/>
      <c r="AJ25" s="11"/>
      <c r="BO25"/>
      <c r="BQ25" s="2"/>
    </row>
    <row r="26" spans="22:69" ht="12.75">
      <c r="V26" s="11">
        <v>4</v>
      </c>
      <c r="W26" s="11">
        <f>IF('Shield B'!$AD$3='Shield B'!$V26,'Shield B'!$W$3,"")</f>
        <v>7</v>
      </c>
      <c r="X26" s="11">
        <f>IF('Shield B'!$AD$4='Shield B'!$V26,'Shield B'!$W$4,"")</f>
        <v>0</v>
      </c>
      <c r="Y26" s="11">
        <f>IF('Shield B'!$AD$5='Shield B'!$V26,'Shield B'!$W$5,"")</f>
        <v>0</v>
      </c>
      <c r="Z26" s="11">
        <f>IF('Shield B'!$AD$6='Shield B'!$V26,'Shield B'!$W$6,"")</f>
        <v>0</v>
      </c>
      <c r="AA26" s="11">
        <f>IF('Shield B'!$AD$7='Shield B'!$V26,'Shield B'!$W$7,"")</f>
        <v>0</v>
      </c>
      <c r="AB26" s="11">
        <f>IF('Shield B'!$AD$8='Shield B'!$V26,'Shield B'!$W$8,"")</f>
        <v>0</v>
      </c>
      <c r="AC26" s="11">
        <f>IF('Shield B'!$AD$9='Shield B'!$V26,'Shield B'!$W$9,"")</f>
        <v>0</v>
      </c>
      <c r="AD26" s="11">
        <f>IF('Shield B'!$AD$10='Shield B'!$V26,'Shield B'!$W$10,"")</f>
        <v>0</v>
      </c>
      <c r="AE26" s="11">
        <f>+SUM('Shield B'!W26:AD26)</f>
        <v>7</v>
      </c>
      <c r="AF26" s="11"/>
      <c r="AG26" s="11"/>
      <c r="AH26" s="11"/>
      <c r="AI26" s="11"/>
      <c r="AJ26" s="11"/>
      <c r="BO26"/>
      <c r="BQ26" s="2"/>
    </row>
    <row r="27" spans="22:69" ht="12.75">
      <c r="V27" s="11">
        <v>5</v>
      </c>
      <c r="W27" s="11">
        <f>IF('Shield B'!$AD$3='Shield B'!$V27,'Shield B'!$W$3,"")</f>
        <v>0</v>
      </c>
      <c r="X27" s="11">
        <f>IF('Shield B'!$AD$4='Shield B'!$V27,'Shield B'!$W$4,"")</f>
        <v>0</v>
      </c>
      <c r="Y27" s="11">
        <f>IF('Shield B'!$AD$5='Shield B'!$V27,'Shield B'!$W$5,"")</f>
        <v>0</v>
      </c>
      <c r="Z27" s="11">
        <f>IF('Shield B'!$AD$6='Shield B'!$V27,'Shield B'!$W$6,"")</f>
        <v>0</v>
      </c>
      <c r="AA27" s="11">
        <f>IF('Shield B'!$AD$7='Shield B'!$V27,'Shield B'!$W$7,"")</f>
        <v>0</v>
      </c>
      <c r="AB27" s="11">
        <f>IF('Shield B'!$AD$8='Shield B'!$V27,'Shield B'!$W$8,"")</f>
        <v>0</v>
      </c>
      <c r="AC27" s="11">
        <f>IF('Shield B'!$AD$9='Shield B'!$V27,'Shield B'!$W$9,"")</f>
        <v>0</v>
      </c>
      <c r="AD27" s="11">
        <f>IF('Shield B'!$AD$10='Shield B'!$V27,'Shield B'!$W$10,"")</f>
        <v>7</v>
      </c>
      <c r="AE27" s="11">
        <f>+SUM('Shield B'!W27:AD27)</f>
        <v>7</v>
      </c>
      <c r="AF27" s="11"/>
      <c r="AG27" s="11"/>
      <c r="AH27" s="11"/>
      <c r="AI27" s="11"/>
      <c r="AJ27" s="11"/>
      <c r="BO27"/>
      <c r="BQ27" s="2"/>
    </row>
    <row r="28" spans="22:69" ht="12.75">
      <c r="V28" s="11">
        <v>6</v>
      </c>
      <c r="W28" s="11">
        <f>IF('Shield B'!$AD$3='Shield B'!$V28,'Shield B'!$W$3,"")</f>
        <v>0</v>
      </c>
      <c r="X28" s="11">
        <f>IF('Shield B'!$AD$4='Shield B'!$V28,'Shield B'!$W$4,"")</f>
        <v>7</v>
      </c>
      <c r="Y28" s="11">
        <f>IF('Shield B'!$AD$5='Shield B'!$V28,'Shield B'!$W$5,"")</f>
        <v>0</v>
      </c>
      <c r="Z28" s="11">
        <f>IF('Shield B'!$AD$6='Shield B'!$V28,'Shield B'!$W$6,"")</f>
        <v>0</v>
      </c>
      <c r="AA28" s="11">
        <f>IF('Shield B'!$AD$7='Shield B'!$V28,'Shield B'!$W$7,"")</f>
        <v>0</v>
      </c>
      <c r="AB28" s="11">
        <f>IF('Shield B'!$AD$8='Shield B'!$V28,'Shield B'!$W$8,"")</f>
        <v>0</v>
      </c>
      <c r="AC28" s="11">
        <f>IF('Shield B'!$AD$9='Shield B'!$V28,'Shield B'!$W$9,"")</f>
        <v>0</v>
      </c>
      <c r="AD28" s="11">
        <f>IF('Shield B'!$AD$10='Shield B'!$V28,'Shield B'!$W$10,"")</f>
        <v>0</v>
      </c>
      <c r="AE28" s="11">
        <f>+SUM('Shield B'!W28:AD28)</f>
        <v>7</v>
      </c>
      <c r="BO28"/>
      <c r="BQ28" s="2"/>
    </row>
    <row r="29" spans="22:69" ht="12.75">
      <c r="V29" s="11">
        <v>7</v>
      </c>
      <c r="W29" s="11">
        <f>IF('Shield B'!$AD$3='Shield B'!$V29,'Shield B'!$W$3,"")</f>
        <v>0</v>
      </c>
      <c r="X29" s="11">
        <f>IF('Shield B'!$AD$4='Shield B'!$V29,'Shield B'!$W$4,"")</f>
        <v>0</v>
      </c>
      <c r="Y29" s="11">
        <f>IF('Shield B'!$AD$5='Shield B'!$V29,'Shield B'!$W$5,"")</f>
        <v>7</v>
      </c>
      <c r="Z29" s="11">
        <f>IF('Shield B'!$AD$6='Shield B'!$V29,'Shield B'!$W$6,"")</f>
        <v>0</v>
      </c>
      <c r="AA29" s="11">
        <f>IF('Shield B'!$AD$7='Shield B'!$V29,'Shield B'!$W$7,"")</f>
        <v>0</v>
      </c>
      <c r="AB29" s="11">
        <f>IF('Shield B'!$AD$8='Shield B'!$V29,'Shield B'!$W$8,"")</f>
        <v>0</v>
      </c>
      <c r="AC29" s="11">
        <f>IF('Shield B'!$AD$9='Shield B'!$V29,'Shield B'!$W$9,"")</f>
        <v>0</v>
      </c>
      <c r="AD29" s="11">
        <f>IF('Shield B'!$AD$10='Shield B'!$V29,'Shield B'!$W$10,"")</f>
        <v>0</v>
      </c>
      <c r="AE29" s="11">
        <f>+SUM('Shield B'!W29:AD29)</f>
        <v>7</v>
      </c>
      <c r="BO29"/>
      <c r="BQ29" s="2"/>
    </row>
    <row r="30" spans="22:88" ht="16.5">
      <c r="V30" s="11">
        <v>8</v>
      </c>
      <c r="W30" s="11">
        <f>IF('Shield B'!$AD$3='Shield B'!$V30,'Shield B'!$W$3,"")</f>
        <v>0</v>
      </c>
      <c r="X30" s="11">
        <f>IF('Shield B'!$AD$4='Shield B'!$V30,'Shield B'!$W$4,"")</f>
        <v>0</v>
      </c>
      <c r="Y30" s="11">
        <f>IF('Shield B'!$AD$5='Shield B'!$V30,'Shield B'!$W$5,"")</f>
        <v>0</v>
      </c>
      <c r="Z30" s="11">
        <f>IF('Shield B'!$AD$6='Shield B'!$V30,'Shield B'!$W$6,"")</f>
        <v>0</v>
      </c>
      <c r="AA30" s="11">
        <f>IF('Shield B'!$AD$7='Shield B'!$V30,'Shield B'!$W$7,"")</f>
        <v>0</v>
      </c>
      <c r="AB30" s="11">
        <f>IF('Shield B'!$AD$8='Shield B'!$V30,'Shield B'!$W$8,"")</f>
        <v>0</v>
      </c>
      <c r="AC30" s="11">
        <f>IF('Shield B'!$AD$9='Shield B'!$V30,'Shield B'!$W$9,"")</f>
        <v>7</v>
      </c>
      <c r="AD30" s="11">
        <f>IF('Shield B'!$AD$10='Shield B'!$V30,'Shield B'!$W$10,"")</f>
        <v>0</v>
      </c>
      <c r="AE30" s="11">
        <f>+SUM('Shield B'!W30:AD30)</f>
        <v>7</v>
      </c>
      <c r="BO30"/>
      <c r="BQ30" s="2"/>
      <c r="CJ30" s="110"/>
    </row>
    <row r="31" spans="67:88" ht="12.75">
      <c r="BO31"/>
      <c r="BQ31" s="2"/>
      <c r="CJ31" s="111"/>
    </row>
    <row r="32" spans="23:88" ht="12.75">
      <c r="W32" t="s">
        <v>3</v>
      </c>
      <c r="BO32"/>
      <c r="BQ32" s="2"/>
      <c r="CJ32" s="111"/>
    </row>
    <row r="33" spans="22:88" ht="15" customHeight="1">
      <c r="V33" s="11">
        <v>1</v>
      </c>
      <c r="W33" s="11">
        <f>IF('Shield B'!$AD$3='Shield B'!$V33,'Shield B'!$X$3,"")</f>
        <v>0</v>
      </c>
      <c r="X33" s="11">
        <f>IF('Shield B'!$AD$4='Shield B'!$V33,'Shield B'!$X$4,"")</f>
        <v>0</v>
      </c>
      <c r="Y33" s="11">
        <f>IF('Shield B'!$AD$5='Shield B'!$V33,'Shield B'!$X$5,"")</f>
        <v>0</v>
      </c>
      <c r="Z33" s="11">
        <f>IF('Shield B'!$AD$6='Shield B'!$V33,'Shield B'!$X$6,"")</f>
        <v>0</v>
      </c>
      <c r="AA33" s="11">
        <f>IF('Shield B'!$AD$7='Shield B'!$V33,'Shield B'!$X$7,"")</f>
        <v>0</v>
      </c>
      <c r="AB33" s="11">
        <f>IF('Shield B'!$AD$8='Shield B'!$V33,'Shield B'!$X$8,"")</f>
        <v>5</v>
      </c>
      <c r="AC33" s="11">
        <f>IF('Shield B'!$AD$9='Shield B'!$V33,'Shield B'!$X$9,"")</f>
        <v>0</v>
      </c>
      <c r="AD33" s="11">
        <f>IF('Shield B'!$AD$10='Shield B'!$V33,'Shield B'!$X$10,"")</f>
        <v>0</v>
      </c>
      <c r="AE33" s="11">
        <f>+SUM('Shield B'!W33:AD33)</f>
        <v>5</v>
      </c>
      <c r="BO33"/>
      <c r="BQ33" s="2"/>
      <c r="CJ33" s="111"/>
    </row>
    <row r="34" spans="22:88" ht="12.75">
      <c r="V34" s="11">
        <v>2</v>
      </c>
      <c r="W34" s="11">
        <f>IF('Shield B'!$AD$3='Shield B'!$V34,'Shield B'!$X$3,"")</f>
        <v>0</v>
      </c>
      <c r="X34" s="11">
        <f>IF('Shield B'!$AD$4='Shield B'!$V34,'Shield B'!$X$4,"")</f>
        <v>0</v>
      </c>
      <c r="Y34" s="11">
        <f>IF('Shield B'!$AD$5='Shield B'!$V34,'Shield B'!$X$5,"")</f>
        <v>0</v>
      </c>
      <c r="Z34" s="11">
        <f>IF('Shield B'!$AD$6='Shield B'!$V34,'Shield B'!$X$6,"")</f>
        <v>0</v>
      </c>
      <c r="AA34" s="11">
        <f>IF('Shield B'!$AD$7='Shield B'!$V34,'Shield B'!$X$7,"")</f>
        <v>4</v>
      </c>
      <c r="AB34" s="11">
        <f>IF('Shield B'!$AD$8='Shield B'!$V34,'Shield B'!$X$8,"")</f>
        <v>0</v>
      </c>
      <c r="AC34" s="11">
        <f>IF('Shield B'!$AD$9='Shield B'!$V34,'Shield B'!$X$9,"")</f>
        <v>0</v>
      </c>
      <c r="AD34" s="11">
        <f>IF('Shield B'!$AD$10='Shield B'!$V34,'Shield B'!$X$10,"")</f>
        <v>0</v>
      </c>
      <c r="AE34" s="11">
        <f>+SUM('Shield B'!W34:AD34)</f>
        <v>4</v>
      </c>
      <c r="BO34"/>
      <c r="BQ34" s="2"/>
      <c r="CJ34" s="111"/>
    </row>
    <row r="35" spans="8:88" ht="12.75" customHeight="1">
      <c r="H35" s="77"/>
      <c r="V35" s="11">
        <v>3</v>
      </c>
      <c r="W35" s="11">
        <f>IF('Shield B'!$AD$3='Shield B'!$V35,'Shield B'!$X$3,"")</f>
        <v>0</v>
      </c>
      <c r="X35" s="11">
        <f>IF('Shield B'!$AD$4='Shield B'!$V35,'Shield B'!$X$4,"")</f>
        <v>0</v>
      </c>
      <c r="Y35" s="11">
        <f>IF('Shield B'!$AD$5='Shield B'!$V35,'Shield B'!$X$5,"")</f>
        <v>0</v>
      </c>
      <c r="Z35" s="11">
        <f>IF('Shield B'!$AD$6='Shield B'!$V35,'Shield B'!$X$6,"")</f>
        <v>5</v>
      </c>
      <c r="AA35" s="11">
        <f>IF('Shield B'!$AD$7='Shield B'!$V35,'Shield B'!$X$7,"")</f>
        <v>0</v>
      </c>
      <c r="AB35" s="11">
        <f>IF('Shield B'!$AD$8='Shield B'!$V35,'Shield B'!$X$8,"")</f>
        <v>0</v>
      </c>
      <c r="AC35" s="11">
        <f>IF('Shield B'!$AD$9='Shield B'!$V35,'Shield B'!$X$9,"")</f>
        <v>0</v>
      </c>
      <c r="AD35" s="11">
        <f>IF('Shield B'!$AD$10='Shield B'!$V35,'Shield B'!$X$10,"")</f>
        <v>0</v>
      </c>
      <c r="AE35" s="11">
        <f>+SUM('Shield B'!W35:AD35)</f>
        <v>5</v>
      </c>
      <c r="BO35"/>
      <c r="BQ35" s="2"/>
      <c r="CJ35" s="111"/>
    </row>
    <row r="36" spans="22:88" ht="12.75">
      <c r="V36" s="11">
        <v>4</v>
      </c>
      <c r="W36" s="11">
        <f>IF('Shield B'!$AD$3='Shield B'!$V36,'Shield B'!$X$3,"")</f>
        <v>4</v>
      </c>
      <c r="X36" s="11">
        <f>IF('Shield B'!$AD$4='Shield B'!$V36,'Shield B'!$X$4,"")</f>
        <v>0</v>
      </c>
      <c r="Y36" s="11">
        <f>IF('Shield B'!$AD$5='Shield B'!$V36,'Shield B'!$X$5,"")</f>
        <v>0</v>
      </c>
      <c r="Z36" s="11">
        <f>IF('Shield B'!$AD$6='Shield B'!$V36,'Shield B'!$X$6,"")</f>
        <v>0</v>
      </c>
      <c r="AA36" s="11">
        <f>IF('Shield B'!$AD$7='Shield B'!$V36,'Shield B'!$X$7,"")</f>
        <v>0</v>
      </c>
      <c r="AB36" s="11">
        <f>IF('Shield B'!$AD$8='Shield B'!$V36,'Shield B'!$X$8,"")</f>
        <v>0</v>
      </c>
      <c r="AC36" s="11">
        <f>IF('Shield B'!$AD$9='Shield B'!$V36,'Shield B'!$X$9,"")</f>
        <v>0</v>
      </c>
      <c r="AD36" s="11">
        <f>IF('Shield B'!$AD$10='Shield B'!$V36,'Shield B'!$X$10,"")</f>
        <v>0</v>
      </c>
      <c r="AE36" s="11">
        <f>+SUM('Shield B'!W36:AD36)</f>
        <v>4</v>
      </c>
      <c r="BO36"/>
      <c r="BQ36" s="2"/>
      <c r="CJ36" s="111"/>
    </row>
    <row r="37" spans="22:88" ht="12.75">
      <c r="V37">
        <v>5</v>
      </c>
      <c r="W37" s="11">
        <f>IF('Shield B'!$AD$3='Shield B'!$V37,'Shield B'!$X$3,"")</f>
        <v>0</v>
      </c>
      <c r="X37" s="11">
        <f>IF('Shield B'!$AD$4='Shield B'!$V37,'Shield B'!$X$4,"")</f>
        <v>0</v>
      </c>
      <c r="Y37" s="11">
        <f>IF('Shield B'!$AD$5='Shield B'!$V37,'Shield B'!$X$5,"")</f>
        <v>0</v>
      </c>
      <c r="Z37" s="11">
        <f>IF('Shield B'!$AD$6='Shield B'!$V37,'Shield B'!$X$6,"")</f>
        <v>0</v>
      </c>
      <c r="AA37" s="11">
        <f>IF('Shield B'!$AD$7='Shield B'!$V37,'Shield B'!$X$7,"")</f>
        <v>0</v>
      </c>
      <c r="AB37" s="11">
        <f>IF('Shield B'!$AD$8='Shield B'!$V37,'Shield B'!$X$8,"")</f>
        <v>0</v>
      </c>
      <c r="AC37" s="11">
        <f>IF('Shield B'!$AD$9='Shield B'!$V37,'Shield B'!$X$9,"")</f>
        <v>0</v>
      </c>
      <c r="AD37" s="11">
        <f>IF('Shield B'!$AD$10='Shield B'!$V37,'Shield B'!$X$10,"")</f>
        <v>3</v>
      </c>
      <c r="AE37" s="11">
        <f>+SUM('Shield B'!W37:AD37)</f>
        <v>3</v>
      </c>
      <c r="BO37"/>
      <c r="BQ37" s="2"/>
      <c r="CJ37" s="111"/>
    </row>
    <row r="38" spans="22:88" ht="12.75">
      <c r="V38" s="11">
        <v>6</v>
      </c>
      <c r="W38" s="11">
        <f>IF('Shield B'!$AD$3='Shield B'!$V38,'Shield B'!$X$3,"")</f>
        <v>0</v>
      </c>
      <c r="X38" s="11">
        <f>IF('Shield B'!$AD$4='Shield B'!$V38,'Shield B'!$X$4,"")</f>
        <v>3</v>
      </c>
      <c r="Y38" s="11">
        <f>IF('Shield B'!$AD$5='Shield B'!$V38,'Shield B'!$X$5,"")</f>
        <v>0</v>
      </c>
      <c r="Z38" s="11">
        <f>IF('Shield B'!$AD$6='Shield B'!$V38,'Shield B'!$X$6,"")</f>
        <v>0</v>
      </c>
      <c r="AA38" s="11">
        <f>IF('Shield B'!$AD$7='Shield B'!$V38,'Shield B'!$X$7,"")</f>
        <v>0</v>
      </c>
      <c r="AB38" s="11">
        <f>IF('Shield B'!$AD$8='Shield B'!$V38,'Shield B'!$X$8,"")</f>
        <v>0</v>
      </c>
      <c r="AC38" s="11">
        <f>IF('Shield B'!$AD$9='Shield B'!$V38,'Shield B'!$X$9,"")</f>
        <v>0</v>
      </c>
      <c r="AD38" s="11">
        <f>IF('Shield B'!$AD$10='Shield B'!$V38,'Shield B'!$X$10,"")</f>
        <v>0</v>
      </c>
      <c r="AE38" s="11">
        <f>+SUM('Shield B'!W38:AD38)</f>
        <v>3</v>
      </c>
      <c r="BO38"/>
      <c r="BQ38" s="2"/>
      <c r="CJ38" s="111"/>
    </row>
    <row r="39" spans="22:88" ht="12.75">
      <c r="V39" s="11">
        <v>7</v>
      </c>
      <c r="W39" s="11">
        <f>IF('Shield B'!$AD$3='Shield B'!$V39,'Shield B'!$X$3,"")</f>
        <v>0</v>
      </c>
      <c r="X39" s="11">
        <f>IF('Shield B'!$AD$4='Shield B'!$V39,'Shield B'!$X$4,"")</f>
        <v>0</v>
      </c>
      <c r="Y39" s="11">
        <f>IF('Shield B'!$AD$5='Shield B'!$V39,'Shield B'!$X$5,"")</f>
        <v>3</v>
      </c>
      <c r="Z39" s="11">
        <f>IF('Shield B'!$AD$6='Shield B'!$V39,'Shield B'!$X$6,"")</f>
        <v>0</v>
      </c>
      <c r="AA39" s="11">
        <f>IF('Shield B'!$AD$7='Shield B'!$V39,'Shield B'!$X$7,"")</f>
        <v>0</v>
      </c>
      <c r="AB39" s="11">
        <f>IF('Shield B'!$AD$8='Shield B'!$V39,'Shield B'!$X$8,"")</f>
        <v>0</v>
      </c>
      <c r="AC39" s="11">
        <f>IF('Shield B'!$AD$9='Shield B'!$V39,'Shield B'!$X$9,"")</f>
        <v>0</v>
      </c>
      <c r="AD39" s="11">
        <f>IF('Shield B'!$AD$10='Shield B'!$V39,'Shield B'!$X$10,"")</f>
        <v>0</v>
      </c>
      <c r="AE39" s="11">
        <f>+SUM('Shield B'!W39:AD39)</f>
        <v>3</v>
      </c>
      <c r="BO39"/>
      <c r="BQ39" s="2"/>
      <c r="CJ39" s="111"/>
    </row>
    <row r="40" spans="22:88" ht="12.75">
      <c r="V40" s="11">
        <v>8</v>
      </c>
      <c r="W40" s="11">
        <f>IF('Shield B'!$AD$3='Shield B'!$V40,'Shield B'!$X$3,"")</f>
        <v>0</v>
      </c>
      <c r="X40" s="11">
        <f>IF('Shield B'!$AD$4='Shield B'!$V40,'Shield B'!$X$4,"")</f>
        <v>0</v>
      </c>
      <c r="Y40" s="11">
        <f>IF('Shield B'!$AD$5='Shield B'!$V40,'Shield B'!$X$5,"")</f>
        <v>0</v>
      </c>
      <c r="Z40" s="11">
        <f>IF('Shield B'!$AD$6='Shield B'!$V40,'Shield B'!$X$6,"")</f>
        <v>0</v>
      </c>
      <c r="AA40" s="11">
        <f>IF('Shield B'!$AD$7='Shield B'!$V40,'Shield B'!$X$7,"")</f>
        <v>0</v>
      </c>
      <c r="AB40" s="11">
        <f>IF('Shield B'!$AD$8='Shield B'!$V40,'Shield B'!$X$8,"")</f>
        <v>0</v>
      </c>
      <c r="AC40" s="11">
        <f>IF('Shield B'!$AD$9='Shield B'!$V40,'Shield B'!$X$9,"")</f>
        <v>1</v>
      </c>
      <c r="AD40" s="11">
        <f>IF('Shield B'!$AD$10='Shield B'!$V40,'Shield B'!$X$10,"")</f>
        <v>0</v>
      </c>
      <c r="AE40" s="11">
        <f>+SUM('Shield B'!W40:AD40)</f>
        <v>1</v>
      </c>
      <c r="BO40"/>
      <c r="BQ40" s="2"/>
      <c r="CJ40" s="111"/>
    </row>
    <row r="41" spans="67:88" ht="12.75">
      <c r="BO41"/>
      <c r="BQ41" s="2"/>
      <c r="CJ41" s="111"/>
    </row>
    <row r="42" spans="23:88" ht="12.75">
      <c r="W42" t="s">
        <v>29</v>
      </c>
      <c r="BO42"/>
      <c r="BQ42" s="2"/>
      <c r="CJ42" s="111"/>
    </row>
    <row r="43" spans="22:88" ht="12.75">
      <c r="V43" s="11">
        <v>1</v>
      </c>
      <c r="W43" s="11">
        <f>IF('Shield B'!$AD$3='Shield B'!$V43,'Shield B'!$AA$3,"")</f>
        <v>0</v>
      </c>
      <c r="X43" s="11">
        <f>IF('Shield B'!$AD$4='Shield B'!$V43,'Shield B'!$AA$4,"")</f>
        <v>0</v>
      </c>
      <c r="Y43" s="11">
        <f>IF('Shield B'!$AD$5='Shield B'!$V43,'Shield B'!$AA$5,"")</f>
        <v>0</v>
      </c>
      <c r="Z43" s="11">
        <f>IF('Shield B'!$AD$6='Shield B'!$V43,'Shield B'!$AA$6,"")</f>
        <v>0</v>
      </c>
      <c r="AA43" s="11">
        <f>IF('Shield B'!$AD$7='Shield B'!$V43,'Shield B'!$AA$7,"")</f>
        <v>0</v>
      </c>
      <c r="AB43" s="11">
        <f>IF('Shield B'!$AD$8='Shield B'!$V43,'Shield B'!$AA$8,"")</f>
        <v>36</v>
      </c>
      <c r="AC43" s="11">
        <f>IF('Shield B'!$AD$9='Shield B'!$V43,'Shield B'!$AA$9,"")</f>
        <v>0</v>
      </c>
      <c r="AD43" s="11">
        <f>IF('Shield B'!$AD$10='Shield B'!$V43,'Shield B'!$AA$10,"")</f>
        <v>0</v>
      </c>
      <c r="AE43" s="11">
        <f>+SUM('Shield B'!W43:AD43)</f>
        <v>36</v>
      </c>
      <c r="BO43"/>
      <c r="BQ43" s="2"/>
      <c r="CJ43" s="111"/>
    </row>
    <row r="44" spans="22:69" ht="12.75">
      <c r="V44" s="11">
        <v>2</v>
      </c>
      <c r="W44" s="11">
        <f>IF('Shield B'!$AD$3='Shield B'!$V44,'Shield B'!$AA$3,"")</f>
        <v>0</v>
      </c>
      <c r="X44" s="11">
        <f>IF('Shield B'!$AD$4='Shield B'!$V44,'Shield B'!$AA$4,"")</f>
        <v>0</v>
      </c>
      <c r="Y44" s="11">
        <f>IF('Shield B'!$AD$5='Shield B'!$V44,'Shield B'!$AA$5,"")</f>
        <v>0</v>
      </c>
      <c r="Z44" s="11">
        <f>IF('Shield B'!$AD$6='Shield B'!$V44,'Shield B'!$AA$6,"")</f>
        <v>0</v>
      </c>
      <c r="AA44" s="11">
        <f>IF('Shield B'!$AD$7='Shield B'!$V44,'Shield B'!$AA$7,"")</f>
        <v>38</v>
      </c>
      <c r="AB44" s="11">
        <f>IF('Shield B'!$AD$8='Shield B'!$V44,'Shield B'!$AA$8,"")</f>
        <v>0</v>
      </c>
      <c r="AC44" s="11">
        <f>IF('Shield B'!$AD$9='Shield B'!$V44,'Shield B'!$AA$9,"")</f>
        <v>0</v>
      </c>
      <c r="AD44" s="11">
        <f>IF('Shield B'!$AD$10='Shield B'!$V44,'Shield B'!$AA$10,"")</f>
        <v>0</v>
      </c>
      <c r="AE44" s="11">
        <f>+SUM('Shield B'!W44:AD44)</f>
        <v>38</v>
      </c>
      <c r="BO44"/>
      <c r="BQ44" s="2"/>
    </row>
    <row r="45" spans="22:69" ht="12.75">
      <c r="V45" s="11">
        <v>3</v>
      </c>
      <c r="W45" s="11">
        <f>IF('Shield B'!$AD$3='Shield B'!$V45,'Shield B'!$AA$3,"")</f>
        <v>0</v>
      </c>
      <c r="X45" s="11">
        <f>IF('Shield B'!$AD$4='Shield B'!$V45,'Shield B'!$AA$4,"")</f>
        <v>0</v>
      </c>
      <c r="Y45" s="11">
        <f>IF('Shield B'!$AD$5='Shield B'!$V45,'Shield B'!$AA$5,"")</f>
        <v>0</v>
      </c>
      <c r="Z45" s="11">
        <f>IF('Shield B'!$AD$6='Shield B'!$V45,'Shield B'!$AA$6,"")</f>
        <v>35</v>
      </c>
      <c r="AA45" s="11">
        <f>IF('Shield B'!$AD$7='Shield B'!$V45,'Shield B'!$AA$7,"")</f>
        <v>0</v>
      </c>
      <c r="AB45" s="11">
        <f>IF('Shield B'!$AD$8='Shield B'!$V45,'Shield B'!$AA$8,"")</f>
        <v>0</v>
      </c>
      <c r="AC45" s="11">
        <f>IF('Shield B'!$AD$9='Shield B'!$V45,'Shield B'!$AA$9,"")</f>
        <v>0</v>
      </c>
      <c r="AD45" s="11">
        <f>IF('Shield B'!$AD$10='Shield B'!$V45,'Shield B'!$AA$10,"")</f>
        <v>0</v>
      </c>
      <c r="AE45" s="11">
        <f>+SUM('Shield B'!W45:AD45)</f>
        <v>35</v>
      </c>
      <c r="BO45"/>
      <c r="BQ45" s="2"/>
    </row>
    <row r="46" spans="22:69" ht="12.75">
      <c r="V46" s="11">
        <v>4</v>
      </c>
      <c r="W46" s="11">
        <f>IF('Shield B'!$AD$3='Shield B'!$V46,'Shield B'!$AA$3,"")</f>
        <v>32</v>
      </c>
      <c r="X46" s="11">
        <f>IF('Shield B'!$AD$4='Shield B'!$V46,'Shield B'!$AA$4,"")</f>
        <v>0</v>
      </c>
      <c r="Y46" s="11">
        <f>IF('Shield B'!$AD$5='Shield B'!$V46,'Shield B'!$AA$5,"")</f>
        <v>0</v>
      </c>
      <c r="Z46" s="11">
        <f>IF('Shield B'!$AD$6='Shield B'!$V46,'Shield B'!$AA$6,"")</f>
        <v>0</v>
      </c>
      <c r="AA46" s="11">
        <f>IF('Shield B'!$AD$7='Shield B'!$V46,'Shield B'!$AA$7,"")</f>
        <v>0</v>
      </c>
      <c r="AB46" s="11">
        <f>IF('Shield B'!$AD$8='Shield B'!$V46,'Shield B'!$AA$8,"")</f>
        <v>0</v>
      </c>
      <c r="AC46" s="11">
        <f>IF('Shield B'!$AD$9='Shield B'!$V46,'Shield B'!$AA$9,"")</f>
        <v>0</v>
      </c>
      <c r="AD46" s="11">
        <f>IF('Shield B'!$AD$10='Shield B'!$V46,'Shield B'!$AA$10,"")</f>
        <v>0</v>
      </c>
      <c r="AE46" s="11">
        <f>+SUM('Shield B'!W46:AD46)</f>
        <v>32</v>
      </c>
      <c r="BO46"/>
      <c r="BQ46" s="2"/>
    </row>
    <row r="47" spans="22:69" ht="12.75">
      <c r="V47" s="11">
        <v>5</v>
      </c>
      <c r="W47" s="11">
        <f>IF('Shield B'!$AD$3='Shield B'!$V47,'Shield B'!$AA$3,"")</f>
        <v>0</v>
      </c>
      <c r="X47" s="11">
        <f>IF('Shield B'!$AD$4='Shield B'!$V47,'Shield B'!$AA$4,"")</f>
        <v>0</v>
      </c>
      <c r="Y47" s="11">
        <f>IF('Shield B'!$AD$5='Shield B'!$V47,'Shield B'!$AA$5,"")</f>
        <v>0</v>
      </c>
      <c r="Z47" s="11">
        <f>IF('Shield B'!$AD$6='Shield B'!$V47,'Shield B'!$AA$6,"")</f>
        <v>0</v>
      </c>
      <c r="AA47" s="11">
        <f>IF('Shield B'!$AD$7='Shield B'!$V47,'Shield B'!$AA$7,"")</f>
        <v>0</v>
      </c>
      <c r="AB47" s="11">
        <f>IF('Shield B'!$AD$8='Shield B'!$V47,'Shield B'!$AA$8,"")</f>
        <v>0</v>
      </c>
      <c r="AC47" s="11">
        <f>IF('Shield B'!$AD$9='Shield B'!$V47,'Shield B'!$AA$9,"")</f>
        <v>0</v>
      </c>
      <c r="AD47" s="11">
        <f>IF('Shield B'!$AD$10='Shield B'!$V47,'Shield B'!$AA$10,"")</f>
        <v>33</v>
      </c>
      <c r="AE47" s="11">
        <f>+SUM('Shield B'!W47:AD47)</f>
        <v>33</v>
      </c>
      <c r="BO47"/>
      <c r="BQ47" s="2"/>
    </row>
    <row r="48" spans="22:69" ht="12.75">
      <c r="V48" s="11">
        <v>6</v>
      </c>
      <c r="W48" s="11">
        <f>IF('Shield B'!$AD$3='Shield B'!$V48,'Shield B'!$AA$3,"")</f>
        <v>0</v>
      </c>
      <c r="X48" s="11">
        <f>IF('Shield B'!$AD$4='Shield B'!$V48,'Shield B'!$AA$4,"")</f>
        <v>29</v>
      </c>
      <c r="Y48" s="11">
        <f>IF('Shield B'!$AD$5='Shield B'!$V48,'Shield B'!$AA$5,"")</f>
        <v>0</v>
      </c>
      <c r="Z48" s="11">
        <f>IF('Shield B'!$AD$6='Shield B'!$V48,'Shield B'!$AA$6,"")</f>
        <v>0</v>
      </c>
      <c r="AA48" s="11">
        <f>IF('Shield B'!$AD$7='Shield B'!$V48,'Shield B'!$AA$7,"")</f>
        <v>0</v>
      </c>
      <c r="AB48" s="11">
        <f>IF('Shield B'!$AD$8='Shield B'!$V48,'Shield B'!$AA$8,"")</f>
        <v>0</v>
      </c>
      <c r="AC48" s="11">
        <f>IF('Shield B'!$AD$9='Shield B'!$V48,'Shield B'!$AA$9,"")</f>
        <v>0</v>
      </c>
      <c r="AD48" s="11">
        <f>IF('Shield B'!$AD$10='Shield B'!$V48,'Shield B'!$AA$10,"")</f>
        <v>0</v>
      </c>
      <c r="AE48" s="11">
        <f>+SUM('Shield B'!W48:AD48)</f>
        <v>29</v>
      </c>
      <c r="BO48"/>
      <c r="BQ48" s="2"/>
    </row>
    <row r="49" spans="22:69" ht="12.75">
      <c r="V49" s="11">
        <v>7</v>
      </c>
      <c r="W49" s="11">
        <f>IF('Shield B'!$AD$3='Shield B'!$V49,'Shield B'!$AA$3,"")</f>
        <v>0</v>
      </c>
      <c r="X49" s="11">
        <f>IF('Shield B'!$AD$4='Shield B'!$V49,'Shield B'!$AA$4,"")</f>
        <v>0</v>
      </c>
      <c r="Y49" s="11">
        <f>IF('Shield B'!$AD$5='Shield B'!$V49,'Shield B'!$AA$5,"")</f>
        <v>24</v>
      </c>
      <c r="Z49" s="11">
        <f>IF('Shield B'!$AD$6='Shield B'!$V49,'Shield B'!$AA$6,"")</f>
        <v>0</v>
      </c>
      <c r="AA49" s="11">
        <f>IF('Shield B'!$AD$7='Shield B'!$V49,'Shield B'!$AA$7,"")</f>
        <v>0</v>
      </c>
      <c r="AB49" s="11">
        <f>IF('Shield B'!$AD$8='Shield B'!$V49,'Shield B'!$AA$8,"")</f>
        <v>0</v>
      </c>
      <c r="AC49" s="11">
        <f>IF('Shield B'!$AD$9='Shield B'!$V49,'Shield B'!$AA$9,"")</f>
        <v>0</v>
      </c>
      <c r="AD49" s="11">
        <f>IF('Shield B'!$AD$10='Shield B'!$V49,'Shield B'!$AA$10,"")</f>
        <v>0</v>
      </c>
      <c r="AE49" s="11">
        <f>+SUM('Shield B'!W49:AD49)</f>
        <v>24</v>
      </c>
      <c r="BO49"/>
      <c r="BQ49" s="2"/>
    </row>
    <row r="50" spans="22:69" ht="12.75">
      <c r="V50" s="11">
        <v>8</v>
      </c>
      <c r="W50" s="11">
        <f>IF('Shield B'!$AD$3='Shield B'!$V50,'Shield B'!$AA$3,"")</f>
        <v>0</v>
      </c>
      <c r="X50" s="11">
        <f>IF('Shield B'!$AD$4='Shield B'!$V50,'Shield B'!$AA$4,"")</f>
        <v>0</v>
      </c>
      <c r="Y50" s="11">
        <f>IF('Shield B'!$AD$5='Shield B'!$V50,'Shield B'!$AA$5,"")</f>
        <v>0</v>
      </c>
      <c r="Z50" s="11">
        <f>IF('Shield B'!$AD$6='Shield B'!$V50,'Shield B'!$AA$6,"")</f>
        <v>0</v>
      </c>
      <c r="AA50" s="11">
        <f>IF('Shield B'!$AD$7='Shield B'!$V50,'Shield B'!$AA$7,"")</f>
        <v>0</v>
      </c>
      <c r="AB50" s="11">
        <f>IF('Shield B'!$AD$8='Shield B'!$V50,'Shield B'!$AA$8,"")</f>
        <v>0</v>
      </c>
      <c r="AC50" s="11">
        <f>IF('Shield B'!$AD$9='Shield B'!$V50,'Shield B'!$AA$9,"")</f>
        <v>25</v>
      </c>
      <c r="AD50" s="11">
        <f>IF('Shield B'!$AD$10='Shield B'!$V50,'Shield B'!$AA$10,"")</f>
        <v>0</v>
      </c>
      <c r="AE50" s="11">
        <f>+SUM('Shield B'!W50:AD50)</f>
        <v>25</v>
      </c>
      <c r="BO50"/>
      <c r="BQ50" s="2"/>
    </row>
  </sheetData>
  <sheetProtection selectLockedCells="1" selectUnlockedCells="1"/>
  <mergeCells count="77">
    <mergeCell ref="A1:B2"/>
    <mergeCell ref="C1:R1"/>
    <mergeCell ref="C2:D2"/>
    <mergeCell ref="E2:F2"/>
    <mergeCell ref="G2:H2"/>
    <mergeCell ref="I2:J2"/>
    <mergeCell ref="K2:L2"/>
    <mergeCell ref="M2:N2"/>
    <mergeCell ref="O2:P2"/>
    <mergeCell ref="Q2:R2"/>
    <mergeCell ref="A3:A10"/>
    <mergeCell ref="N13:P13"/>
    <mergeCell ref="A15:B16"/>
    <mergeCell ref="C15:P15"/>
    <mergeCell ref="C16:D16"/>
    <mergeCell ref="E16:F16"/>
    <mergeCell ref="G16:H16"/>
    <mergeCell ref="I16:J16"/>
    <mergeCell ref="K16:L16"/>
    <mergeCell ref="M16:N16"/>
    <mergeCell ref="O16:P16"/>
    <mergeCell ref="C17:D17"/>
    <mergeCell ref="E17:F17"/>
    <mergeCell ref="G17:H17"/>
    <mergeCell ref="I17:J17"/>
    <mergeCell ref="K17:L17"/>
    <mergeCell ref="M17:N17"/>
    <mergeCell ref="O17:P17"/>
    <mergeCell ref="C18:D18"/>
    <mergeCell ref="E18:F18"/>
    <mergeCell ref="G18:H18"/>
    <mergeCell ref="I18:J18"/>
    <mergeCell ref="K18:L18"/>
    <mergeCell ref="M18:N18"/>
    <mergeCell ref="O18:P18"/>
    <mergeCell ref="C19:D19"/>
    <mergeCell ref="E19:F19"/>
    <mergeCell ref="G19:H19"/>
    <mergeCell ref="I19:J19"/>
    <mergeCell ref="K19:L19"/>
    <mergeCell ref="M19:N19"/>
    <mergeCell ref="O19:P19"/>
    <mergeCell ref="C20:D20"/>
    <mergeCell ref="E20:F20"/>
    <mergeCell ref="G20:H20"/>
    <mergeCell ref="I20:J20"/>
    <mergeCell ref="K20:L20"/>
    <mergeCell ref="M20:N20"/>
    <mergeCell ref="O20:P20"/>
    <mergeCell ref="C21:D21"/>
    <mergeCell ref="E21:F21"/>
    <mergeCell ref="G21:H21"/>
    <mergeCell ref="I21:J21"/>
    <mergeCell ref="K21:L21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3:D23"/>
    <mergeCell ref="E23:F23"/>
    <mergeCell ref="G23:H23"/>
    <mergeCell ref="I23:J23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</mergeCells>
  <dataValidations count="3">
    <dataValidation type="whole" allowBlank="1" showErrorMessage="1" error="value between 0 - 9 " sqref="S3:U10 L7 P9 R10:U10">
      <formula1>0</formula1>
      <formula2>9</formula2>
    </dataValidation>
    <dataValidation type="whole" allowBlank="1" showInputMessage="1" showErrorMessage="1" prompt="home score&#10;" error="value between 0 - 9 " sqref="C3:E3 G3:G4 I3:I5 K3:K10 M3:M7 O3:O9 Q3:Q10 C4:C9 E4:G4 E5:E10 G5:I5 G6:G10 I6:K6 I7:I10 M8:O8 C10 M10">
      <formula1>0</formula1>
      <formula2>9</formula2>
    </dataValidation>
    <dataValidation type="whole" allowBlank="1" showInputMessage="1" showErrorMessage="1" prompt="Away Score" error="value between 0 - 9 " sqref="F3 H3:H4 J3:J5 L3:L6 N3:N7 P3:P8 R3:R9 D4:D10 F5:F10 H6:H10 J7:J10 L8:L10 N9:N10 P10">
      <formula1>0</formula1>
      <formula2>9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27"/>
  <sheetViews>
    <sheetView zoomScale="90" zoomScaleNormal="90" workbookViewId="0" topLeftCell="A1">
      <selection activeCell="L20" activeCellId="1" sqref="I4:M4 L20"/>
    </sheetView>
  </sheetViews>
  <sheetFormatPr defaultColWidth="9.00390625" defaultRowHeight="12.75"/>
  <cols>
    <col min="1" max="1" width="22.375" style="0" customWidth="1"/>
    <col min="2" max="2" width="5.75390625" style="115" customWidth="1"/>
    <col min="3" max="3" width="5.625" style="0" customWidth="1"/>
    <col min="4" max="4" width="21.00390625" style="0" customWidth="1"/>
    <col min="5" max="5" width="5.00390625" style="115" customWidth="1"/>
    <col min="6" max="6" width="2.75390625" style="0" customWidth="1"/>
    <col min="7" max="7" width="19.625" style="0" customWidth="1"/>
    <col min="8" max="8" width="4.75390625" style="115" customWidth="1"/>
    <col min="9" max="9" width="4.375" style="0" customWidth="1"/>
    <col min="10" max="10" width="19.625" style="0" customWidth="1"/>
    <col min="11" max="11" width="6.00390625" style="115" customWidth="1"/>
  </cols>
  <sheetData>
    <row r="1" spans="1:3" ht="27" customHeight="1">
      <c r="A1" s="116" t="s">
        <v>47</v>
      </c>
      <c r="B1" s="116"/>
      <c r="C1" s="116"/>
    </row>
    <row r="2" spans="2:15" s="45" customFormat="1" ht="3" customHeight="1">
      <c r="B2" s="117"/>
      <c r="E2" s="117"/>
      <c r="H2" s="117"/>
      <c r="K2" s="117"/>
      <c r="N2"/>
      <c r="O2"/>
    </row>
    <row r="3" spans="1:15" s="121" customFormat="1" ht="15" customHeight="1">
      <c r="A3" s="118" t="s">
        <v>48</v>
      </c>
      <c r="B3" s="119"/>
      <c r="C3" s="118"/>
      <c r="D3" s="118" t="s">
        <v>49</v>
      </c>
      <c r="E3" s="119"/>
      <c r="F3" s="118"/>
      <c r="G3" s="118" t="s">
        <v>50</v>
      </c>
      <c r="H3" s="119"/>
      <c r="I3" s="118"/>
      <c r="J3" s="118" t="s">
        <v>51</v>
      </c>
      <c r="K3" s="120"/>
      <c r="N3"/>
      <c r="O3"/>
    </row>
    <row r="4" spans="2:15" s="45" customFormat="1" ht="4.5" customHeight="1">
      <c r="B4" s="117"/>
      <c r="E4" s="117"/>
      <c r="H4" s="117"/>
      <c r="K4" s="117"/>
      <c r="N4"/>
      <c r="O4"/>
    </row>
    <row r="5" spans="1:15" s="45" customFormat="1" ht="15" customHeight="1">
      <c r="A5" s="122" t="s">
        <v>33</v>
      </c>
      <c r="B5" s="123">
        <v>5</v>
      </c>
      <c r="C5" s="44"/>
      <c r="D5" s="124"/>
      <c r="E5" s="117"/>
      <c r="H5" s="117"/>
      <c r="K5" s="117"/>
      <c r="N5"/>
      <c r="O5"/>
    </row>
    <row r="6" spans="1:15" s="45" customFormat="1" ht="15" customHeight="1">
      <c r="A6" s="125" t="s">
        <v>12</v>
      </c>
      <c r="B6" s="126">
        <v>4</v>
      </c>
      <c r="C6" s="44"/>
      <c r="D6" s="124"/>
      <c r="E6" s="117"/>
      <c r="G6" s="44"/>
      <c r="H6" s="117"/>
      <c r="J6" s="127" t="s">
        <v>52</v>
      </c>
      <c r="K6" s="117"/>
      <c r="M6" s="128"/>
      <c r="N6"/>
      <c r="O6"/>
    </row>
    <row r="7" spans="1:15" s="45" customFormat="1" ht="15" customHeight="1">
      <c r="A7"/>
      <c r="B7" s="117"/>
      <c r="D7" s="122" t="s">
        <v>33</v>
      </c>
      <c r="E7" s="123">
        <v>2</v>
      </c>
      <c r="H7" s="117"/>
      <c r="J7" s="127"/>
      <c r="K7" s="117"/>
      <c r="M7" s="128"/>
      <c r="N7" s="29"/>
      <c r="O7"/>
    </row>
    <row r="8" spans="1:15" s="45" customFormat="1" ht="15" customHeight="1">
      <c r="A8" s="125" t="s">
        <v>15</v>
      </c>
      <c r="B8" s="123">
        <v>2</v>
      </c>
      <c r="C8" s="44"/>
      <c r="D8" s="129" t="s">
        <v>13</v>
      </c>
      <c r="E8" s="126">
        <v>7</v>
      </c>
      <c r="H8" s="117"/>
      <c r="J8" s="127"/>
      <c r="K8" s="117"/>
      <c r="M8" s="128"/>
      <c r="N8" s="11"/>
      <c r="O8"/>
    </row>
    <row r="9" spans="1:15" s="45" customFormat="1" ht="15" customHeight="1">
      <c r="A9" s="129" t="s">
        <v>13</v>
      </c>
      <c r="B9" s="126">
        <v>7</v>
      </c>
      <c r="C9" s="44"/>
      <c r="D9" s="124"/>
      <c r="E9" s="117"/>
      <c r="H9" s="117"/>
      <c r="K9" s="117"/>
      <c r="M9" s="128"/>
      <c r="N9"/>
      <c r="O9"/>
    </row>
    <row r="10" spans="1:15" s="45" customFormat="1" ht="15" customHeight="1">
      <c r="A10"/>
      <c r="B10" s="117"/>
      <c r="D10" s="124"/>
      <c r="E10" s="117"/>
      <c r="G10" s="130" t="s">
        <v>13</v>
      </c>
      <c r="H10" s="123">
        <v>3</v>
      </c>
      <c r="K10" s="117"/>
      <c r="M10" s="128"/>
      <c r="N10"/>
      <c r="O10"/>
    </row>
    <row r="11" spans="1:15" s="45" customFormat="1" ht="15" customHeight="1">
      <c r="A11" s="125" t="s">
        <v>17</v>
      </c>
      <c r="B11" s="123">
        <v>1</v>
      </c>
      <c r="C11" s="44"/>
      <c r="E11" s="117"/>
      <c r="G11" s="130"/>
      <c r="H11" s="123"/>
      <c r="K11" s="117"/>
      <c r="M11" s="128"/>
      <c r="N11"/>
      <c r="O11"/>
    </row>
    <row r="12" spans="1:15" s="45" customFormat="1" ht="15" customHeight="1">
      <c r="A12" s="131" t="s">
        <v>14</v>
      </c>
      <c r="B12" s="126">
        <v>5</v>
      </c>
      <c r="C12" s="44"/>
      <c r="E12" s="117"/>
      <c r="G12" s="132" t="s">
        <v>19</v>
      </c>
      <c r="H12" s="126">
        <v>6</v>
      </c>
      <c r="K12" s="117"/>
      <c r="M12" s="128"/>
      <c r="N12"/>
      <c r="O12"/>
    </row>
    <row r="13" spans="1:15" s="45" customFormat="1" ht="15" customHeight="1">
      <c r="A13"/>
      <c r="B13" s="117"/>
      <c r="D13" s="129" t="s">
        <v>14</v>
      </c>
      <c r="E13" s="123">
        <v>4</v>
      </c>
      <c r="G13" s="132"/>
      <c r="H13" s="126"/>
      <c r="K13" s="117"/>
      <c r="M13" s="40"/>
      <c r="N13"/>
      <c r="O13"/>
    </row>
    <row r="14" spans="1:15" s="45" customFormat="1" ht="15" customHeight="1">
      <c r="A14" s="125" t="s">
        <v>35</v>
      </c>
      <c r="B14" s="133">
        <v>4</v>
      </c>
      <c r="C14" s="44"/>
      <c r="D14" s="129" t="s">
        <v>19</v>
      </c>
      <c r="E14" s="126">
        <v>5</v>
      </c>
      <c r="G14" s="124"/>
      <c r="H14" s="117"/>
      <c r="K14" s="117"/>
      <c r="M14"/>
      <c r="N14"/>
      <c r="O14"/>
    </row>
    <row r="15" spans="1:15" s="45" customFormat="1" ht="15" customHeight="1">
      <c r="A15" s="129" t="s">
        <v>19</v>
      </c>
      <c r="B15" s="123">
        <v>5</v>
      </c>
      <c r="C15" s="44"/>
      <c r="D15" s="124"/>
      <c r="E15" s="117"/>
      <c r="G15" s="124"/>
      <c r="H15" s="117"/>
      <c r="K15" s="117"/>
      <c r="M15" s="28"/>
      <c r="N15"/>
      <c r="O15"/>
    </row>
    <row r="16" spans="1:15" s="45" customFormat="1" ht="15" customHeight="1">
      <c r="A16"/>
      <c r="B16" s="117"/>
      <c r="D16" s="124"/>
      <c r="E16" s="117"/>
      <c r="G16" s="124"/>
      <c r="H16" s="117"/>
      <c r="J16" s="132" t="s">
        <v>19</v>
      </c>
      <c r="K16" s="123">
        <v>4</v>
      </c>
      <c r="M16" s="28"/>
      <c r="N16"/>
      <c r="O16"/>
    </row>
    <row r="17" spans="1:15" s="45" customFormat="1" ht="15" customHeight="1">
      <c r="A17" s="134" t="s">
        <v>32</v>
      </c>
      <c r="B17" s="135">
        <v>6</v>
      </c>
      <c r="C17" s="44"/>
      <c r="D17" s="124"/>
      <c r="E17" s="117"/>
      <c r="G17" s="124"/>
      <c r="H17" s="117"/>
      <c r="J17" s="132"/>
      <c r="K17" s="123"/>
      <c r="M17" s="27"/>
      <c r="N17"/>
      <c r="O17"/>
    </row>
    <row r="18" spans="1:15" s="45" customFormat="1" ht="15" customHeight="1">
      <c r="A18" s="129" t="s">
        <v>37</v>
      </c>
      <c r="B18" s="123">
        <v>3</v>
      </c>
      <c r="C18" s="44"/>
      <c r="D18" s="124"/>
      <c r="E18" s="117"/>
      <c r="G18" s="124"/>
      <c r="H18" s="117"/>
      <c r="J18" s="136" t="s">
        <v>31</v>
      </c>
      <c r="K18" s="126">
        <v>5</v>
      </c>
      <c r="N18"/>
      <c r="O18"/>
    </row>
    <row r="19" spans="1:15" s="45" customFormat="1" ht="15" customHeight="1">
      <c r="A19"/>
      <c r="B19" s="117"/>
      <c r="D19" s="134" t="s">
        <v>32</v>
      </c>
      <c r="E19" s="123">
        <v>1</v>
      </c>
      <c r="G19" s="124"/>
      <c r="H19" s="117"/>
      <c r="J19" s="136"/>
      <c r="K19" s="126"/>
      <c r="N19"/>
      <c r="O19"/>
    </row>
    <row r="20" spans="1:15" s="45" customFormat="1" ht="15" customHeight="1">
      <c r="A20" s="134" t="s">
        <v>34</v>
      </c>
      <c r="B20" s="123">
        <v>3</v>
      </c>
      <c r="C20" s="44"/>
      <c r="D20" s="129" t="s">
        <v>18</v>
      </c>
      <c r="E20" s="126">
        <v>8</v>
      </c>
      <c r="G20" s="124"/>
      <c r="H20" s="117"/>
      <c r="K20" s="117"/>
      <c r="N20"/>
      <c r="O20"/>
    </row>
    <row r="21" spans="1:15" s="45" customFormat="1" ht="15" customHeight="1">
      <c r="A21" s="129" t="s">
        <v>18</v>
      </c>
      <c r="B21" s="126">
        <v>6</v>
      </c>
      <c r="C21" s="44"/>
      <c r="D21" s="124"/>
      <c r="E21" s="117"/>
      <c r="G21" s="137" t="s">
        <v>18</v>
      </c>
      <c r="H21" s="123">
        <v>1</v>
      </c>
      <c r="K21" s="117"/>
      <c r="N21"/>
      <c r="O21"/>
    </row>
    <row r="22" spans="1:15" s="45" customFormat="1" ht="15" customHeight="1">
      <c r="A22"/>
      <c r="B22" s="117"/>
      <c r="D22" s="124"/>
      <c r="E22" s="117"/>
      <c r="G22" s="137"/>
      <c r="H22" s="123"/>
      <c r="K22" s="117"/>
      <c r="N22"/>
      <c r="O22"/>
    </row>
    <row r="23" spans="1:15" s="45" customFormat="1" ht="15" customHeight="1">
      <c r="A23" s="134" t="s">
        <v>38</v>
      </c>
      <c r="B23" s="123">
        <v>3</v>
      </c>
      <c r="C23" s="44"/>
      <c r="D23" s="124"/>
      <c r="E23" s="117"/>
      <c r="G23" s="136" t="s">
        <v>31</v>
      </c>
      <c r="H23" s="126">
        <v>6</v>
      </c>
      <c r="K23" s="117"/>
      <c r="N23"/>
      <c r="O23"/>
    </row>
    <row r="24" spans="1:15" s="45" customFormat="1" ht="15" customHeight="1">
      <c r="A24" s="129" t="s">
        <v>16</v>
      </c>
      <c r="B24" s="126">
        <v>6</v>
      </c>
      <c r="C24" s="44"/>
      <c r="D24" s="129" t="s">
        <v>16</v>
      </c>
      <c r="E24" s="123">
        <v>4</v>
      </c>
      <c r="G24" s="136"/>
      <c r="H24" s="126"/>
      <c r="K24" s="117"/>
      <c r="N24"/>
      <c r="O24"/>
    </row>
    <row r="25" spans="1:15" s="45" customFormat="1" ht="15" customHeight="1">
      <c r="A25"/>
      <c r="B25" s="117"/>
      <c r="D25" s="134" t="s">
        <v>31</v>
      </c>
      <c r="E25" s="126">
        <v>5</v>
      </c>
      <c r="G25" s="138"/>
      <c r="H25" s="117"/>
      <c r="K25" s="117"/>
      <c r="N25"/>
      <c r="O25"/>
    </row>
    <row r="26" spans="1:15" s="45" customFormat="1" ht="15" customHeight="1">
      <c r="A26" s="134" t="s">
        <v>31</v>
      </c>
      <c r="B26" s="123">
        <v>7</v>
      </c>
      <c r="C26" s="44"/>
      <c r="E26" s="117"/>
      <c r="G26" s="138"/>
      <c r="H26" s="117"/>
      <c r="K26" s="117"/>
      <c r="N26"/>
      <c r="O26"/>
    </row>
    <row r="27" spans="1:15" s="45" customFormat="1" ht="15" customHeight="1">
      <c r="A27" s="129" t="s">
        <v>36</v>
      </c>
      <c r="B27" s="126">
        <v>1</v>
      </c>
      <c r="C27" s="44"/>
      <c r="E27" s="117"/>
      <c r="H27" s="117"/>
      <c r="K27" s="117"/>
      <c r="N27"/>
      <c r="O27"/>
    </row>
    <row r="28" ht="8.25" customHeight="1"/>
  </sheetData>
  <sheetProtection selectLockedCells="1" selectUnlockedCells="1"/>
  <mergeCells count="14">
    <mergeCell ref="A1:C1"/>
    <mergeCell ref="J6:J8"/>
    <mergeCell ref="G10:G11"/>
    <mergeCell ref="H10:H11"/>
    <mergeCell ref="G12:G13"/>
    <mergeCell ref="H12:H13"/>
    <mergeCell ref="J16:J17"/>
    <mergeCell ref="K16:K17"/>
    <mergeCell ref="J18:J19"/>
    <mergeCell ref="K18:K19"/>
    <mergeCell ref="G21:G22"/>
    <mergeCell ref="H21:H22"/>
    <mergeCell ref="G23:G24"/>
    <mergeCell ref="H23:H24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5"/>
  <sheetViews>
    <sheetView workbookViewId="0" topLeftCell="A5">
      <selection activeCell="I19" activeCellId="1" sqref="I4:M4 I19"/>
    </sheetView>
  </sheetViews>
  <sheetFormatPr defaultColWidth="9.00390625" defaultRowHeight="12.75"/>
  <cols>
    <col min="1" max="1" width="22.375" style="0" customWidth="1"/>
    <col min="2" max="2" width="5.75390625" style="115" customWidth="1"/>
    <col min="3" max="3" width="5.625" style="0" customWidth="1"/>
    <col min="4" max="4" width="21.00390625" style="0" customWidth="1"/>
    <col min="5" max="5" width="5.00390625" style="115" customWidth="1"/>
    <col min="6" max="6" width="2.75390625" style="0" customWidth="1"/>
    <col min="7" max="7" width="19.625" style="0" customWidth="1"/>
    <col min="8" max="8" width="4.75390625" style="115" customWidth="1"/>
    <col min="9" max="9" width="19.625" style="0" customWidth="1"/>
  </cols>
  <sheetData>
    <row r="1" spans="1:8" ht="27" customHeight="1">
      <c r="A1" s="116" t="s">
        <v>53</v>
      </c>
      <c r="B1" s="116"/>
      <c r="C1" s="116"/>
      <c r="D1" s="116"/>
      <c r="E1" s="116"/>
      <c r="F1" s="116"/>
      <c r="G1" s="116"/>
      <c r="H1" s="116"/>
    </row>
    <row r="2" spans="2:8" s="45" customFormat="1" ht="3" customHeight="1">
      <c r="B2" s="117"/>
      <c r="E2" s="117"/>
      <c r="H2" s="117"/>
    </row>
    <row r="3" spans="1:8" s="121" customFormat="1" ht="15" customHeight="1">
      <c r="A3" s="118" t="s">
        <v>49</v>
      </c>
      <c r="B3" s="119"/>
      <c r="C3" s="118"/>
      <c r="D3" s="118" t="s">
        <v>50</v>
      </c>
      <c r="E3" s="119"/>
      <c r="F3" s="118"/>
      <c r="G3" s="118" t="s">
        <v>51</v>
      </c>
      <c r="H3" s="120"/>
    </row>
    <row r="4" spans="2:8" s="45" customFormat="1" ht="4.5" customHeight="1">
      <c r="B4" s="117"/>
      <c r="E4" s="117"/>
      <c r="H4" s="117"/>
    </row>
    <row r="5" spans="1:8" s="45" customFormat="1" ht="15" customHeight="1">
      <c r="A5" s="124"/>
      <c r="B5" s="117"/>
      <c r="E5" s="117"/>
      <c r="H5" s="117"/>
    </row>
    <row r="6" spans="1:11" s="45" customFormat="1" ht="15" customHeight="1">
      <c r="A6" s="124"/>
      <c r="B6" s="117"/>
      <c r="D6" s="44"/>
      <c r="E6" s="117"/>
      <c r="G6" s="139" t="s">
        <v>54</v>
      </c>
      <c r="H6" s="117"/>
      <c r="J6" s="28"/>
      <c r="K6" s="128"/>
    </row>
    <row r="7" spans="1:11" s="45" customFormat="1" ht="15" customHeight="1">
      <c r="A7" s="140" t="s">
        <v>12</v>
      </c>
      <c r="B7" s="133">
        <v>6</v>
      </c>
      <c r="E7" s="117"/>
      <c r="G7" s="139"/>
      <c r="H7" s="117"/>
      <c r="J7" s="28"/>
      <c r="K7" s="128"/>
    </row>
    <row r="8" spans="1:11" s="45" customFormat="1" ht="15" customHeight="1">
      <c r="A8" s="140" t="s">
        <v>15</v>
      </c>
      <c r="B8" s="141">
        <v>3</v>
      </c>
      <c r="E8" s="117"/>
      <c r="G8" s="139"/>
      <c r="H8" s="117"/>
      <c r="I8" s="40"/>
      <c r="J8" s="28"/>
      <c r="K8" s="128"/>
    </row>
    <row r="9" spans="2:11" s="45" customFormat="1" ht="15" customHeight="1">
      <c r="B9" s="117"/>
      <c r="E9" s="117"/>
      <c r="H9" s="117"/>
      <c r="I9" s="29"/>
      <c r="J9" s="28"/>
      <c r="K9" s="128"/>
    </row>
    <row r="10" spans="2:11" s="45" customFormat="1" ht="15" customHeight="1">
      <c r="B10" s="117"/>
      <c r="D10" s="142" t="s">
        <v>12</v>
      </c>
      <c r="E10" s="133">
        <v>7</v>
      </c>
      <c r="G10" s="143"/>
      <c r="H10" s="117"/>
      <c r="I10" s="28"/>
      <c r="J10" s="28"/>
      <c r="K10" s="128"/>
    </row>
    <row r="11" spans="2:11" s="45" customFormat="1" ht="15" customHeight="1">
      <c r="B11" s="117"/>
      <c r="D11" s="142"/>
      <c r="E11" s="133"/>
      <c r="G11" s="143"/>
      <c r="H11" s="117"/>
      <c r="I11" s="28"/>
      <c r="J11" s="28"/>
      <c r="K11" s="128"/>
    </row>
    <row r="12" spans="2:11" s="45" customFormat="1" ht="15" customHeight="1">
      <c r="B12" s="117"/>
      <c r="D12" s="144" t="s">
        <v>17</v>
      </c>
      <c r="E12" s="141">
        <v>2</v>
      </c>
      <c r="G12" s="143"/>
      <c r="H12" s="117"/>
      <c r="J12" s="28"/>
      <c r="K12" s="128"/>
    </row>
    <row r="13" spans="1:10" s="45" customFormat="1" ht="15" customHeight="1">
      <c r="A13" s="129" t="s">
        <v>17</v>
      </c>
      <c r="B13" s="133">
        <v>5</v>
      </c>
      <c r="D13" s="144"/>
      <c r="E13" s="141"/>
      <c r="G13" s="143"/>
      <c r="H13" s="117"/>
      <c r="J13" s="28"/>
    </row>
    <row r="14" spans="1:8" s="45" customFormat="1" ht="15" customHeight="1">
      <c r="A14" s="129" t="s">
        <v>35</v>
      </c>
      <c r="B14" s="141">
        <v>4</v>
      </c>
      <c r="D14" s="124"/>
      <c r="E14" s="117"/>
      <c r="H14" s="117"/>
    </row>
    <row r="15" spans="1:8" s="45" customFormat="1" ht="15" customHeight="1">
      <c r="A15" s="124"/>
      <c r="B15" s="117"/>
      <c r="D15" s="124"/>
      <c r="E15" s="117"/>
      <c r="H15" s="117"/>
    </row>
    <row r="16" spans="1:8" s="45" customFormat="1" ht="15" customHeight="1">
      <c r="A16" s="124"/>
      <c r="B16" s="117"/>
      <c r="D16" s="124"/>
      <c r="E16" s="117"/>
      <c r="G16" s="142" t="s">
        <v>12</v>
      </c>
      <c r="H16" s="133">
        <v>1</v>
      </c>
    </row>
    <row r="17" spans="1:8" s="45" customFormat="1" ht="15" customHeight="1">
      <c r="A17" s="124"/>
      <c r="B17" s="117"/>
      <c r="D17" s="124"/>
      <c r="E17" s="117"/>
      <c r="G17" s="142"/>
      <c r="H17" s="133"/>
    </row>
    <row r="18" spans="1:8" s="45" customFormat="1" ht="15" customHeight="1">
      <c r="A18" s="124"/>
      <c r="B18" s="117"/>
      <c r="D18" s="124"/>
      <c r="E18" s="117"/>
      <c r="G18" s="144" t="s">
        <v>34</v>
      </c>
      <c r="H18" s="141">
        <v>8</v>
      </c>
    </row>
    <row r="19" spans="1:8" s="45" customFormat="1" ht="15" customHeight="1">
      <c r="A19" s="129" t="s">
        <v>37</v>
      </c>
      <c r="B19" s="133">
        <v>3</v>
      </c>
      <c r="D19" s="124"/>
      <c r="E19" s="117"/>
      <c r="G19" s="144"/>
      <c r="H19" s="141"/>
    </row>
    <row r="20" spans="1:8" s="45" customFormat="1" ht="15" customHeight="1">
      <c r="A20" s="134" t="s">
        <v>34</v>
      </c>
      <c r="B20" s="141">
        <v>6</v>
      </c>
      <c r="D20" s="124"/>
      <c r="E20" s="117"/>
      <c r="H20" s="117"/>
    </row>
    <row r="21" spans="1:8" s="45" customFormat="1" ht="15" customHeight="1">
      <c r="A21" s="124"/>
      <c r="B21" s="117"/>
      <c r="D21" s="144" t="s">
        <v>34</v>
      </c>
      <c r="E21" s="133">
        <v>5</v>
      </c>
      <c r="H21" s="117"/>
    </row>
    <row r="22" spans="1:8" s="45" customFormat="1" ht="15" customHeight="1">
      <c r="A22" s="124"/>
      <c r="B22" s="117"/>
      <c r="D22" s="144"/>
      <c r="E22" s="133"/>
      <c r="H22" s="117"/>
    </row>
    <row r="23" spans="1:8" s="45" customFormat="1" ht="15" customHeight="1">
      <c r="A23" s="124"/>
      <c r="B23" s="117"/>
      <c r="D23" s="144" t="s">
        <v>36</v>
      </c>
      <c r="E23" s="141">
        <v>4</v>
      </c>
      <c r="H23" s="117"/>
    </row>
    <row r="24" spans="1:8" s="45" customFormat="1" ht="15" customHeight="1">
      <c r="A24" s="134" t="s">
        <v>38</v>
      </c>
      <c r="B24" s="133">
        <v>2</v>
      </c>
      <c r="D24" s="144"/>
      <c r="E24" s="141"/>
      <c r="H24" s="117"/>
    </row>
    <row r="25" spans="1:8" s="45" customFormat="1" ht="15" customHeight="1">
      <c r="A25" s="129" t="s">
        <v>36</v>
      </c>
      <c r="B25" s="141">
        <v>7</v>
      </c>
      <c r="D25" s="138"/>
      <c r="E25" s="117"/>
      <c r="H25" s="117"/>
    </row>
    <row r="29" ht="14.25"/>
  </sheetData>
  <sheetProtection selectLockedCells="1" selectUnlockedCells="1"/>
  <mergeCells count="14">
    <mergeCell ref="A1:H1"/>
    <mergeCell ref="G6:G8"/>
    <mergeCell ref="D10:D11"/>
    <mergeCell ref="E10:E11"/>
    <mergeCell ref="D12:D13"/>
    <mergeCell ref="E12:E13"/>
    <mergeCell ref="G16:G17"/>
    <mergeCell ref="H16:H17"/>
    <mergeCell ref="G18:G19"/>
    <mergeCell ref="H18:H19"/>
    <mergeCell ref="D21:D22"/>
    <mergeCell ref="E21:E22"/>
    <mergeCell ref="D23:D24"/>
    <mergeCell ref="E23:E24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workbookViewId="0" topLeftCell="A1">
      <selection activeCell="K21" activeCellId="1" sqref="I4:M4 K21"/>
    </sheetView>
  </sheetViews>
  <sheetFormatPr defaultColWidth="9.00390625" defaultRowHeight="12.75"/>
  <cols>
    <col min="1" max="1" width="14.875" style="145" customWidth="1"/>
    <col min="2" max="2" width="14.25390625" style="145" customWidth="1"/>
    <col min="3" max="4" width="13.625" style="0" customWidth="1"/>
    <col min="5" max="5" width="15.875" style="0" customWidth="1"/>
    <col min="8" max="8" width="2.375" style="0" customWidth="1"/>
  </cols>
  <sheetData>
    <row r="1" spans="1:7" s="150" customFormat="1" ht="16.5" customHeight="1">
      <c r="A1" s="146" t="s">
        <v>55</v>
      </c>
      <c r="B1" s="146" t="s">
        <v>56</v>
      </c>
      <c r="C1" s="147" t="s">
        <v>57</v>
      </c>
      <c r="D1" s="147" t="s">
        <v>58</v>
      </c>
      <c r="E1" s="148" t="s">
        <v>59</v>
      </c>
      <c r="F1" s="149" t="s">
        <v>60</v>
      </c>
      <c r="G1" s="149"/>
    </row>
    <row r="2" spans="1:7" ht="14.25">
      <c r="A2" s="151"/>
      <c r="B2" s="151"/>
      <c r="C2" s="152"/>
      <c r="D2" s="152"/>
      <c r="E2" s="153"/>
      <c r="F2" s="154" t="s">
        <v>61</v>
      </c>
      <c r="G2" s="154" t="s">
        <v>62</v>
      </c>
    </row>
    <row r="3" spans="1:7" s="55" customFormat="1" ht="14.25">
      <c r="A3" s="155">
        <v>42282</v>
      </c>
      <c r="B3" s="155" t="s">
        <v>63</v>
      </c>
      <c r="C3" s="156" t="s">
        <v>19</v>
      </c>
      <c r="D3" s="156" t="s">
        <v>18</v>
      </c>
      <c r="E3" s="157">
        <v>42485</v>
      </c>
      <c r="F3" s="156">
        <v>2</v>
      </c>
      <c r="G3" s="156">
        <v>7</v>
      </c>
    </row>
    <row r="4" spans="1:7" s="55" customFormat="1" ht="14.25">
      <c r="A4" s="155">
        <v>42338</v>
      </c>
      <c r="B4" s="155" t="s">
        <v>42</v>
      </c>
      <c r="C4" s="156" t="s">
        <v>35</v>
      </c>
      <c r="D4" s="156" t="s">
        <v>18</v>
      </c>
      <c r="E4" s="157">
        <v>42464</v>
      </c>
      <c r="F4" s="158">
        <v>5</v>
      </c>
      <c r="G4" s="158">
        <v>4</v>
      </c>
    </row>
    <row r="5" spans="1:7" ht="14.25">
      <c r="A5" s="155">
        <v>42408</v>
      </c>
      <c r="B5" s="155" t="s">
        <v>63</v>
      </c>
      <c r="C5" s="156" t="s">
        <v>17</v>
      </c>
      <c r="D5" s="156" t="s">
        <v>16</v>
      </c>
      <c r="E5" s="157">
        <v>42464</v>
      </c>
      <c r="F5" s="158">
        <v>6</v>
      </c>
      <c r="G5" s="158">
        <v>3</v>
      </c>
    </row>
    <row r="6" spans="1:11" ht="12.75" customHeight="1">
      <c r="A6" s="155">
        <v>42415</v>
      </c>
      <c r="B6" s="155" t="s">
        <v>63</v>
      </c>
      <c r="C6" s="156" t="s">
        <v>14</v>
      </c>
      <c r="D6" s="156" t="s">
        <v>17</v>
      </c>
      <c r="E6" s="157">
        <v>42478</v>
      </c>
      <c r="F6" s="158">
        <v>6</v>
      </c>
      <c r="G6" s="158">
        <v>3</v>
      </c>
      <c r="I6" s="159" t="s">
        <v>64</v>
      </c>
      <c r="J6" s="159"/>
      <c r="K6" s="159"/>
    </row>
    <row r="7" spans="1:11" ht="14.25">
      <c r="A7" s="155">
        <v>42429</v>
      </c>
      <c r="B7" s="155" t="s">
        <v>65</v>
      </c>
      <c r="C7" s="156" t="s">
        <v>34</v>
      </c>
      <c r="D7" s="156" t="s">
        <v>38</v>
      </c>
      <c r="E7" s="157">
        <v>42464</v>
      </c>
      <c r="F7" s="158">
        <v>5</v>
      </c>
      <c r="G7" s="158">
        <v>4</v>
      </c>
      <c r="I7" s="159"/>
      <c r="J7" s="159"/>
      <c r="K7" s="159"/>
    </row>
    <row r="8" spans="1:11" ht="12.75">
      <c r="A8" s="155"/>
      <c r="B8" s="155"/>
      <c r="C8" s="156"/>
      <c r="D8" s="156"/>
      <c r="E8" s="157"/>
      <c r="F8" s="156"/>
      <c r="G8" s="156"/>
      <c r="I8" s="159"/>
      <c r="J8" s="159"/>
      <c r="K8" s="159"/>
    </row>
    <row r="9" spans="1:11" ht="12.75" customHeight="1">
      <c r="A9" s="160"/>
      <c r="B9" s="160"/>
      <c r="C9" s="13"/>
      <c r="D9" s="13"/>
      <c r="E9" s="34"/>
      <c r="F9" s="13"/>
      <c r="G9" s="13"/>
      <c r="I9" s="159"/>
      <c r="J9" s="159"/>
      <c r="K9" s="159"/>
    </row>
    <row r="10" spans="1:11" ht="12.75" customHeight="1">
      <c r="A10" s="160"/>
      <c r="B10" s="160"/>
      <c r="C10" s="13"/>
      <c r="D10" s="13"/>
      <c r="E10" s="13"/>
      <c r="F10" s="13"/>
      <c r="G10" s="13"/>
      <c r="I10" s="159"/>
      <c r="J10" s="159"/>
      <c r="K10" s="159"/>
    </row>
    <row r="11" spans="1:11" ht="12.75" customHeight="1">
      <c r="A11" s="160"/>
      <c r="B11" s="160"/>
      <c r="C11" s="13"/>
      <c r="D11" s="13"/>
      <c r="E11" s="13"/>
      <c r="F11" s="13"/>
      <c r="G11" s="13"/>
      <c r="I11" s="159"/>
      <c r="J11" s="159"/>
      <c r="K11" s="159"/>
    </row>
    <row r="12" spans="1:11" ht="12.75">
      <c r="A12" s="160"/>
      <c r="B12" s="160"/>
      <c r="C12" s="13"/>
      <c r="D12" s="13"/>
      <c r="E12" s="13"/>
      <c r="F12" s="13"/>
      <c r="G12" s="13"/>
      <c r="I12" s="159"/>
      <c r="J12" s="159"/>
      <c r="K12" s="159"/>
    </row>
    <row r="13" spans="1:11" ht="12.75">
      <c r="A13" s="160"/>
      <c r="B13" s="160"/>
      <c r="C13" s="13"/>
      <c r="D13" s="13"/>
      <c r="E13" s="13"/>
      <c r="F13" s="13"/>
      <c r="G13" s="13"/>
      <c r="I13" s="159"/>
      <c r="J13" s="159"/>
      <c r="K13" s="159"/>
    </row>
    <row r="14" spans="1:11" ht="12.75">
      <c r="A14" s="160"/>
      <c r="B14" s="160"/>
      <c r="C14" s="13"/>
      <c r="D14" s="13"/>
      <c r="E14" s="13"/>
      <c r="F14" s="13"/>
      <c r="G14" s="13"/>
      <c r="I14" s="159"/>
      <c r="J14" s="159"/>
      <c r="K14" s="159"/>
    </row>
    <row r="23" ht="14.25"/>
  </sheetData>
  <sheetProtection selectLockedCells="1" selectUnlockedCells="1"/>
  <mergeCells count="2">
    <mergeCell ref="F1:G1"/>
    <mergeCell ref="I6:K14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I4" sqref="I4:M4"/>
    </sheetView>
  </sheetViews>
  <sheetFormatPr defaultColWidth="9.00390625" defaultRowHeight="12.75"/>
  <cols>
    <col min="1" max="1" width="10.375" style="0" customWidth="1"/>
    <col min="2" max="7" width="12.50390625" style="0" customWidth="1"/>
    <col min="8" max="9" width="9.125" style="0" customWidth="1"/>
    <col min="10" max="10" width="9.75390625" style="0" customWidth="1"/>
    <col min="11" max="11" width="12.50390625" style="0" customWidth="1"/>
  </cols>
  <sheetData>
    <row r="1" spans="1:7" ht="15">
      <c r="A1" s="161" t="s">
        <v>66</v>
      </c>
      <c r="B1" s="162" t="s">
        <v>47</v>
      </c>
      <c r="C1" s="162" t="s">
        <v>67</v>
      </c>
      <c r="D1" s="162" t="s">
        <v>68</v>
      </c>
      <c r="E1" s="162" t="s">
        <v>69</v>
      </c>
      <c r="F1" s="162" t="s">
        <v>70</v>
      </c>
      <c r="G1" s="162" t="s">
        <v>71</v>
      </c>
    </row>
    <row r="2" spans="1:7" ht="15">
      <c r="A2" s="163"/>
      <c r="B2" s="164"/>
      <c r="C2" s="164"/>
      <c r="D2" s="165"/>
      <c r="E2" s="165"/>
      <c r="F2" s="165"/>
      <c r="G2" s="166"/>
    </row>
    <row r="3" spans="1:13" ht="15">
      <c r="A3" s="163"/>
      <c r="B3" s="166"/>
      <c r="C3" s="166"/>
      <c r="D3" s="165"/>
      <c r="E3" s="165"/>
      <c r="F3" s="165"/>
      <c r="G3" s="166"/>
      <c r="I3" s="167" t="s">
        <v>38</v>
      </c>
      <c r="J3" s="167" t="s">
        <v>32</v>
      </c>
      <c r="K3" s="167" t="s">
        <v>37</v>
      </c>
      <c r="L3" s="167" t="s">
        <v>72</v>
      </c>
      <c r="M3" s="167" t="s">
        <v>12</v>
      </c>
    </row>
    <row r="4" spans="1:13" ht="15">
      <c r="A4" s="163"/>
      <c r="B4" s="166"/>
      <c r="C4" s="166"/>
      <c r="D4" s="165"/>
      <c r="E4" s="165"/>
      <c r="F4" s="165"/>
      <c r="G4" s="166"/>
      <c r="I4" s="167" t="s">
        <v>73</v>
      </c>
      <c r="J4" s="167" t="s">
        <v>36</v>
      </c>
      <c r="K4" s="168" t="s">
        <v>74</v>
      </c>
      <c r="L4" s="168" t="s">
        <v>37</v>
      </c>
      <c r="M4" s="168" t="s">
        <v>33</v>
      </c>
    </row>
    <row r="5" spans="1:14" s="169" customFormat="1" ht="15.75">
      <c r="A5" s="163" t="s">
        <v>75</v>
      </c>
      <c r="B5" s="34" t="s">
        <v>18</v>
      </c>
      <c r="C5" s="34" t="s">
        <v>76</v>
      </c>
      <c r="D5" s="34" t="s">
        <v>34</v>
      </c>
      <c r="E5" s="34" t="s">
        <v>15</v>
      </c>
      <c r="F5" s="34" t="s">
        <v>19</v>
      </c>
      <c r="G5" s="34" t="s">
        <v>34</v>
      </c>
      <c r="I5" s="167" t="s">
        <v>19</v>
      </c>
      <c r="J5" s="167" t="s">
        <v>15</v>
      </c>
      <c r="K5" s="168" t="s">
        <v>18</v>
      </c>
      <c r="L5" s="168" t="s">
        <v>34</v>
      </c>
      <c r="M5" s="168" t="s">
        <v>14</v>
      </c>
      <c r="N5" s="1"/>
    </row>
    <row r="6" spans="1:7" s="169" customFormat="1" ht="14.25">
      <c r="A6" s="163" t="s">
        <v>77</v>
      </c>
      <c r="B6" s="34" t="s">
        <v>38</v>
      </c>
      <c r="C6" s="34" t="s">
        <v>32</v>
      </c>
      <c r="D6" s="34" t="s">
        <v>37</v>
      </c>
      <c r="E6" s="34" t="s">
        <v>72</v>
      </c>
      <c r="F6" s="34" t="s">
        <v>12</v>
      </c>
      <c r="G6" s="34" t="s">
        <v>34</v>
      </c>
    </row>
    <row r="7" spans="1:7" ht="14.25">
      <c r="A7" s="12" t="s">
        <v>78</v>
      </c>
      <c r="B7" s="34" t="s">
        <v>15</v>
      </c>
      <c r="C7" s="34" t="s">
        <v>36</v>
      </c>
      <c r="D7" s="34" t="s">
        <v>74</v>
      </c>
      <c r="E7" s="34" t="s">
        <v>37</v>
      </c>
      <c r="F7" s="34" t="s">
        <v>35</v>
      </c>
      <c r="G7" s="34" t="s">
        <v>34</v>
      </c>
    </row>
    <row r="8" spans="1:7" ht="14.25">
      <c r="A8" s="12" t="s">
        <v>79</v>
      </c>
      <c r="B8" s="34" t="s">
        <v>80</v>
      </c>
      <c r="C8" s="34" t="s">
        <v>17</v>
      </c>
      <c r="D8" s="34" t="s">
        <v>18</v>
      </c>
      <c r="E8" s="34" t="s">
        <v>34</v>
      </c>
      <c r="F8" s="34" t="s">
        <v>14</v>
      </c>
      <c r="G8" s="34" t="s">
        <v>13</v>
      </c>
    </row>
    <row r="9" spans="1:7" ht="15">
      <c r="A9" s="163" t="s">
        <v>81</v>
      </c>
      <c r="B9" s="13" t="s">
        <v>72</v>
      </c>
      <c r="C9" s="170" t="s">
        <v>37</v>
      </c>
      <c r="D9" s="170" t="s">
        <v>32</v>
      </c>
      <c r="E9" s="170" t="s">
        <v>12</v>
      </c>
      <c r="F9" s="170" t="s">
        <v>19</v>
      </c>
      <c r="G9" s="170" t="s">
        <v>34</v>
      </c>
    </row>
    <row r="10" spans="1:7" ht="15">
      <c r="A10" s="163" t="s">
        <v>82</v>
      </c>
      <c r="B10" s="13" t="s">
        <v>15</v>
      </c>
      <c r="C10" s="170" t="s">
        <v>83</v>
      </c>
      <c r="D10" s="170" t="s">
        <v>74</v>
      </c>
      <c r="E10" s="170" t="s">
        <v>35</v>
      </c>
      <c r="F10" s="170" t="s">
        <v>36</v>
      </c>
      <c r="G10" s="171" t="s">
        <v>19</v>
      </c>
    </row>
    <row r="11" spans="1:7" ht="15">
      <c r="A11" s="163" t="s">
        <v>84</v>
      </c>
      <c r="B11" s="13" t="s">
        <v>18</v>
      </c>
      <c r="C11" s="170" t="s">
        <v>85</v>
      </c>
      <c r="D11" s="170" t="s">
        <v>16</v>
      </c>
      <c r="E11" s="170" t="s">
        <v>86</v>
      </c>
      <c r="F11" s="170" t="s">
        <v>17</v>
      </c>
      <c r="G11" s="171" t="s">
        <v>19</v>
      </c>
    </row>
    <row r="12" spans="1:7" ht="15">
      <c r="A12" s="163" t="s">
        <v>87</v>
      </c>
      <c r="B12" s="13" t="s">
        <v>35</v>
      </c>
      <c r="C12" s="170" t="s">
        <v>12</v>
      </c>
      <c r="D12" s="170" t="s">
        <v>18</v>
      </c>
      <c r="E12" s="171" t="s">
        <v>88</v>
      </c>
      <c r="F12" s="170" t="s">
        <v>86</v>
      </c>
      <c r="G12" s="171" t="s">
        <v>19</v>
      </c>
    </row>
    <row r="13" spans="1:7" ht="15">
      <c r="A13" s="163" t="s">
        <v>89</v>
      </c>
      <c r="B13" s="13" t="s">
        <v>13</v>
      </c>
      <c r="C13" s="170" t="s">
        <v>36</v>
      </c>
      <c r="D13" s="170" t="s">
        <v>32</v>
      </c>
      <c r="E13" s="170" t="s">
        <v>35</v>
      </c>
      <c r="F13" s="170" t="s">
        <v>83</v>
      </c>
      <c r="G13" s="171" t="s">
        <v>19</v>
      </c>
    </row>
    <row r="14" spans="1:7" ht="15">
      <c r="A14" s="163" t="s">
        <v>90</v>
      </c>
      <c r="B14" s="13" t="s">
        <v>18</v>
      </c>
      <c r="C14" s="170" t="s">
        <v>36</v>
      </c>
      <c r="D14" s="13"/>
      <c r="E14" s="13"/>
      <c r="F14" s="13"/>
      <c r="G14" s="171" t="s">
        <v>12</v>
      </c>
    </row>
    <row r="15" spans="1:7" ht="15">
      <c r="A15" s="163" t="s">
        <v>91</v>
      </c>
      <c r="B15" s="13" t="s">
        <v>36</v>
      </c>
      <c r="C15" s="170" t="s">
        <v>18</v>
      </c>
      <c r="D15" s="13"/>
      <c r="E15" s="13"/>
      <c r="F15" s="13"/>
      <c r="G15" s="12" t="s">
        <v>92</v>
      </c>
    </row>
    <row r="16" spans="1:7" ht="15">
      <c r="A16" s="163" t="s">
        <v>93</v>
      </c>
      <c r="B16" s="13" t="s">
        <v>86</v>
      </c>
      <c r="C16" s="170" t="s">
        <v>12</v>
      </c>
      <c r="D16" s="13"/>
      <c r="E16" s="170" t="s">
        <v>12</v>
      </c>
      <c r="F16" s="170" t="s">
        <v>31</v>
      </c>
      <c r="G16" s="12" t="s">
        <v>92</v>
      </c>
    </row>
    <row r="17" spans="1:7" ht="12.75">
      <c r="A17" s="163" t="s">
        <v>94</v>
      </c>
      <c r="B17" s="13" t="s">
        <v>92</v>
      </c>
      <c r="C17" s="13"/>
      <c r="D17" s="13"/>
      <c r="E17" s="13"/>
      <c r="F17" s="13"/>
      <c r="G17" s="12" t="s">
        <v>92</v>
      </c>
    </row>
    <row r="24" ht="12.75">
      <c r="A24" s="1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D1">
      <pane ySplit="1" topLeftCell="A23" activePane="bottomLeft" state="frozen"/>
      <selection pane="topLeft" activeCell="D1" sqref="D1"/>
      <selection pane="bottomLeft" activeCell="L36" activeCellId="1" sqref="I4:M4 L36"/>
    </sheetView>
  </sheetViews>
  <sheetFormatPr defaultColWidth="11.00390625" defaultRowHeight="12.75" customHeight="1"/>
  <cols>
    <col min="1" max="2" width="8.75390625" style="172" customWidth="1"/>
    <col min="3" max="11" width="11.25390625" style="11" customWidth="1"/>
    <col min="12" max="12" width="27.625" style="11" customWidth="1"/>
    <col min="13" max="13" width="32.625" style="11" customWidth="1"/>
    <col min="14" max="16384" width="11.25390625" style="11" customWidth="1"/>
  </cols>
  <sheetData>
    <row r="1" spans="1:13" ht="18" customHeight="1">
      <c r="A1" s="173" t="s">
        <v>96</v>
      </c>
      <c r="B1" s="173" t="s">
        <v>97</v>
      </c>
      <c r="C1" s="174" t="s">
        <v>98</v>
      </c>
      <c r="D1" s="174" t="s">
        <v>99</v>
      </c>
      <c r="E1" s="174" t="s">
        <v>100</v>
      </c>
      <c r="F1" s="174" t="s">
        <v>101</v>
      </c>
      <c r="G1" s="174" t="s">
        <v>42</v>
      </c>
      <c r="H1" s="174" t="s">
        <v>45</v>
      </c>
      <c r="I1" s="174" t="s">
        <v>102</v>
      </c>
      <c r="J1" s="174" t="s">
        <v>103</v>
      </c>
      <c r="K1" s="174" t="s">
        <v>104</v>
      </c>
      <c r="L1" s="174" t="s">
        <v>105</v>
      </c>
      <c r="M1" s="174" t="s">
        <v>106</v>
      </c>
    </row>
    <row r="2" spans="1:13" s="177" customFormat="1" ht="18" customHeight="1">
      <c r="A2" s="173" t="s">
        <v>107</v>
      </c>
      <c r="B2" s="173">
        <v>1</v>
      </c>
      <c r="C2" s="175"/>
      <c r="D2" s="175"/>
      <c r="E2" s="176" t="s">
        <v>108</v>
      </c>
      <c r="F2" s="175"/>
      <c r="G2" s="175"/>
      <c r="H2" s="175"/>
      <c r="I2" s="175"/>
      <c r="J2" s="175"/>
      <c r="K2" s="175"/>
      <c r="L2" s="175"/>
      <c r="M2" s="175"/>
    </row>
    <row r="3" spans="1:13" s="177" customFormat="1" ht="18" customHeight="1">
      <c r="A3" s="173" t="s">
        <v>109</v>
      </c>
      <c r="B3" s="173">
        <f>+Winners!B2+1</f>
        <v>2</v>
      </c>
      <c r="C3" s="175"/>
      <c r="D3" s="175"/>
      <c r="E3" s="176" t="s">
        <v>110</v>
      </c>
      <c r="F3" s="175"/>
      <c r="G3" s="175"/>
      <c r="H3" s="175"/>
      <c r="I3" s="175"/>
      <c r="J3" s="175"/>
      <c r="K3" s="175"/>
      <c r="L3" s="175"/>
      <c r="M3" s="175"/>
    </row>
    <row r="4" spans="1:13" s="177" customFormat="1" ht="18" customHeight="1">
      <c r="A4" s="173" t="s">
        <v>111</v>
      </c>
      <c r="B4" s="173">
        <f>+Winners!B3+1</f>
        <v>3</v>
      </c>
      <c r="C4" s="175"/>
      <c r="D4" s="175"/>
      <c r="E4" s="176" t="s">
        <v>110</v>
      </c>
      <c r="F4" s="175"/>
      <c r="G4" s="175"/>
      <c r="H4" s="175"/>
      <c r="I4" s="175"/>
      <c r="J4" s="175"/>
      <c r="K4" s="175"/>
      <c r="L4" s="175"/>
      <c r="M4" s="175"/>
    </row>
    <row r="5" spans="1:13" s="177" customFormat="1" ht="18" customHeight="1">
      <c r="A5" s="173" t="s">
        <v>112</v>
      </c>
      <c r="B5" s="173">
        <f>+Winners!B4+1</f>
        <v>4</v>
      </c>
      <c r="C5" s="175"/>
      <c r="D5" s="175"/>
      <c r="E5" s="176" t="s">
        <v>110</v>
      </c>
      <c r="F5" s="175"/>
      <c r="G5" s="175"/>
      <c r="H5" s="175"/>
      <c r="I5" s="175"/>
      <c r="J5" s="175"/>
      <c r="K5" s="175"/>
      <c r="L5" s="175"/>
      <c r="M5" s="175"/>
    </row>
    <row r="6" spans="1:13" s="177" customFormat="1" ht="18" customHeight="1">
      <c r="A6" s="173" t="s">
        <v>113</v>
      </c>
      <c r="B6" s="173">
        <f>+Winners!B5+1</f>
        <v>5</v>
      </c>
      <c r="C6" s="175"/>
      <c r="D6" s="175"/>
      <c r="E6" s="176" t="s">
        <v>110</v>
      </c>
      <c r="F6" s="175"/>
      <c r="G6" s="175"/>
      <c r="H6" s="175"/>
      <c r="I6" s="175"/>
      <c r="J6" s="175"/>
      <c r="K6" s="175"/>
      <c r="L6" s="175"/>
      <c r="M6" s="175"/>
    </row>
    <row r="7" spans="1:13" s="177" customFormat="1" ht="18" customHeight="1">
      <c r="A7" s="173" t="s">
        <v>114</v>
      </c>
      <c r="B7" s="173">
        <f>+Winners!B6+1</f>
        <v>6</v>
      </c>
      <c r="C7" s="175"/>
      <c r="D7" s="175"/>
      <c r="E7" s="176" t="s">
        <v>80</v>
      </c>
      <c r="F7" s="175"/>
      <c r="G7" s="175"/>
      <c r="H7" s="175"/>
      <c r="I7" s="175"/>
      <c r="J7" s="175"/>
      <c r="K7" s="175"/>
      <c r="L7" s="175"/>
      <c r="M7" s="175"/>
    </row>
    <row r="8" spans="1:13" s="177" customFormat="1" ht="18" customHeight="1">
      <c r="A8" s="173" t="s">
        <v>115</v>
      </c>
      <c r="B8" s="173">
        <f>+Winners!B7+1</f>
        <v>7</v>
      </c>
      <c r="C8" s="175"/>
      <c r="D8" s="175"/>
      <c r="E8" s="176" t="s">
        <v>86</v>
      </c>
      <c r="F8" s="175"/>
      <c r="G8" s="175"/>
      <c r="H8" s="175"/>
      <c r="I8" s="175"/>
      <c r="J8" s="175"/>
      <c r="K8" s="175"/>
      <c r="L8" s="175"/>
      <c r="M8" s="175"/>
    </row>
    <row r="9" spans="1:13" s="177" customFormat="1" ht="18" customHeight="1">
      <c r="A9" s="173" t="s">
        <v>116</v>
      </c>
      <c r="B9" s="173">
        <f>+Winners!B8+1</f>
        <v>8</v>
      </c>
      <c r="C9" s="175"/>
      <c r="D9" s="175"/>
      <c r="E9" s="176" t="s">
        <v>92</v>
      </c>
      <c r="F9" s="175"/>
      <c r="G9" s="175"/>
      <c r="H9" s="175"/>
      <c r="I9" s="175"/>
      <c r="J9" s="175"/>
      <c r="K9" s="175"/>
      <c r="L9" s="175"/>
      <c r="M9" s="175"/>
    </row>
    <row r="10" spans="1:13" ht="18" customHeight="1">
      <c r="A10" s="173" t="s">
        <v>117</v>
      </c>
      <c r="B10" s="173">
        <f>+Winners!B9+1</f>
        <v>9</v>
      </c>
      <c r="C10" s="175"/>
      <c r="D10" s="175"/>
      <c r="E10" s="176" t="s">
        <v>92</v>
      </c>
      <c r="F10" s="176"/>
      <c r="G10" s="178"/>
      <c r="H10" s="178"/>
      <c r="I10" s="178"/>
      <c r="J10" s="176"/>
      <c r="K10" s="176"/>
      <c r="L10" s="176"/>
      <c r="M10" s="176"/>
    </row>
    <row r="11" spans="1:13" ht="18" customHeight="1">
      <c r="A11" s="173" t="s">
        <v>118</v>
      </c>
      <c r="B11" s="173">
        <f>+Winners!B10+1</f>
        <v>10</v>
      </c>
      <c r="C11" s="176" t="s">
        <v>37</v>
      </c>
      <c r="D11" s="176" t="s">
        <v>35</v>
      </c>
      <c r="E11" s="176" t="s">
        <v>37</v>
      </c>
      <c r="F11" s="176"/>
      <c r="G11" s="178"/>
      <c r="H11" s="178"/>
      <c r="I11" s="178"/>
      <c r="J11" s="176"/>
      <c r="K11" s="176"/>
      <c r="L11" s="176"/>
      <c r="M11" s="176"/>
    </row>
    <row r="12" spans="1:13" ht="18" customHeight="1">
      <c r="A12" s="173" t="s">
        <v>119</v>
      </c>
      <c r="B12" s="173">
        <f>+Winners!B11+1</f>
        <v>11</v>
      </c>
      <c r="C12" s="176" t="s">
        <v>120</v>
      </c>
      <c r="D12" s="176" t="s">
        <v>80</v>
      </c>
      <c r="E12" s="176" t="s">
        <v>80</v>
      </c>
      <c r="F12" s="176"/>
      <c r="G12" s="178"/>
      <c r="H12" s="178"/>
      <c r="I12" s="178"/>
      <c r="J12" s="176"/>
      <c r="K12" s="176"/>
      <c r="L12" s="176"/>
      <c r="M12" s="176"/>
    </row>
    <row r="13" spans="1:13" ht="18" customHeight="1">
      <c r="A13" s="173" t="s">
        <v>121</v>
      </c>
      <c r="B13" s="173">
        <f>+Winners!B12+1</f>
        <v>12</v>
      </c>
      <c r="C13" s="176" t="s">
        <v>37</v>
      </c>
      <c r="D13" s="176" t="s">
        <v>110</v>
      </c>
      <c r="E13" s="176" t="s">
        <v>122</v>
      </c>
      <c r="F13" s="176"/>
      <c r="G13" s="178"/>
      <c r="H13" s="178"/>
      <c r="I13" s="178"/>
      <c r="J13" s="176"/>
      <c r="K13" s="176"/>
      <c r="L13" s="176"/>
      <c r="M13" s="176"/>
    </row>
    <row r="14" spans="1:13" ht="18" customHeight="1">
      <c r="A14" s="173" t="s">
        <v>123</v>
      </c>
      <c r="B14" s="173">
        <f>+Winners!B13+1</f>
        <v>13</v>
      </c>
      <c r="C14" s="176" t="s">
        <v>120</v>
      </c>
      <c r="D14" s="176" t="s">
        <v>32</v>
      </c>
      <c r="E14" s="176" t="s">
        <v>83</v>
      </c>
      <c r="F14" s="176"/>
      <c r="G14" s="178"/>
      <c r="H14" s="178"/>
      <c r="I14" s="178"/>
      <c r="J14" s="176"/>
      <c r="K14" s="176"/>
      <c r="L14" s="176"/>
      <c r="M14" s="176"/>
    </row>
    <row r="15" spans="1:13" ht="18" customHeight="1">
      <c r="A15" s="173" t="s">
        <v>124</v>
      </c>
      <c r="B15" s="173">
        <f>+Winners!B14+1</f>
        <v>14</v>
      </c>
      <c r="C15" s="176" t="s">
        <v>120</v>
      </c>
      <c r="D15" s="176" t="s">
        <v>122</v>
      </c>
      <c r="E15" s="176" t="s">
        <v>80</v>
      </c>
      <c r="F15" s="176"/>
      <c r="G15" s="178"/>
      <c r="H15" s="178"/>
      <c r="I15" s="178"/>
      <c r="J15" s="176"/>
      <c r="K15" s="176"/>
      <c r="L15" s="176"/>
      <c r="M15" s="176"/>
    </row>
    <row r="16" spans="1:13" ht="18" customHeight="1">
      <c r="A16" s="173" t="s">
        <v>125</v>
      </c>
      <c r="B16" s="173">
        <f>+Winners!B15+1</f>
        <v>15</v>
      </c>
      <c r="C16" s="176" t="s">
        <v>92</v>
      </c>
      <c r="D16" s="176" t="s">
        <v>126</v>
      </c>
      <c r="E16" s="176"/>
      <c r="F16" s="176"/>
      <c r="G16" s="178"/>
      <c r="H16" s="178"/>
      <c r="I16" s="178"/>
      <c r="J16" s="176"/>
      <c r="K16" s="176"/>
      <c r="L16" s="176"/>
      <c r="M16" s="176"/>
    </row>
    <row r="17" spans="1:13" ht="18" customHeight="1">
      <c r="A17" s="173" t="s">
        <v>127</v>
      </c>
      <c r="B17" s="173">
        <f>+Winners!B16+1</f>
        <v>16</v>
      </c>
      <c r="C17" s="176"/>
      <c r="D17" s="176"/>
      <c r="E17" s="176"/>
      <c r="F17" s="176"/>
      <c r="G17" s="178"/>
      <c r="H17" s="178"/>
      <c r="I17" s="178"/>
      <c r="J17" s="176"/>
      <c r="K17" s="176"/>
      <c r="L17" s="176"/>
      <c r="M17" s="176"/>
    </row>
    <row r="18" spans="1:13" ht="18" customHeight="1">
      <c r="A18" s="173" t="s">
        <v>128</v>
      </c>
      <c r="B18" s="173">
        <f>+Winners!B17+1</f>
        <v>17</v>
      </c>
      <c r="C18" s="176"/>
      <c r="D18" s="176"/>
      <c r="E18" s="176"/>
      <c r="F18" s="176"/>
      <c r="G18" s="178"/>
      <c r="H18" s="178"/>
      <c r="I18" s="178"/>
      <c r="J18" s="176"/>
      <c r="K18" s="176"/>
      <c r="L18" s="176"/>
      <c r="M18" s="176"/>
    </row>
    <row r="19" spans="1:13" ht="18" customHeight="1">
      <c r="A19" s="173" t="s">
        <v>129</v>
      </c>
      <c r="B19" s="173">
        <f>+Winners!B18+1</f>
        <v>18</v>
      </c>
      <c r="C19" s="176" t="s">
        <v>32</v>
      </c>
      <c r="D19" s="176" t="s">
        <v>36</v>
      </c>
      <c r="E19" s="176" t="s">
        <v>83</v>
      </c>
      <c r="F19" s="176"/>
      <c r="G19" s="178"/>
      <c r="H19" s="178"/>
      <c r="I19" s="178"/>
      <c r="J19" s="176"/>
      <c r="K19" s="176"/>
      <c r="L19" s="176"/>
      <c r="M19" s="176"/>
    </row>
    <row r="20" spans="1:13" ht="18" customHeight="1">
      <c r="A20" s="173" t="s">
        <v>130</v>
      </c>
      <c r="B20" s="173">
        <f>+Winners!B19+1</f>
        <v>19</v>
      </c>
      <c r="C20" s="176" t="s">
        <v>16</v>
      </c>
      <c r="D20" s="176" t="s">
        <v>31</v>
      </c>
      <c r="E20" s="176" t="s">
        <v>131</v>
      </c>
      <c r="F20" s="176"/>
      <c r="G20" s="176" t="s">
        <v>18</v>
      </c>
      <c r="H20" s="179"/>
      <c r="I20" s="176" t="s">
        <v>132</v>
      </c>
      <c r="J20" s="176"/>
      <c r="K20" s="176"/>
      <c r="L20" s="176" t="s">
        <v>133</v>
      </c>
      <c r="M20" s="176" t="s">
        <v>134</v>
      </c>
    </row>
    <row r="21" spans="1:13" ht="18" customHeight="1">
      <c r="A21" s="173" t="s">
        <v>94</v>
      </c>
      <c r="B21" s="173">
        <f>+Winners!B20+1</f>
        <v>20</v>
      </c>
      <c r="C21" s="176" t="s">
        <v>16</v>
      </c>
      <c r="D21" s="176" t="s">
        <v>135</v>
      </c>
      <c r="E21" s="176" t="s">
        <v>135</v>
      </c>
      <c r="F21" s="176"/>
      <c r="G21" s="176" t="s">
        <v>136</v>
      </c>
      <c r="H21" s="176" t="s">
        <v>137</v>
      </c>
      <c r="I21" s="176" t="s">
        <v>35</v>
      </c>
      <c r="J21" s="176"/>
      <c r="K21" s="176"/>
      <c r="L21" s="176" t="s">
        <v>138</v>
      </c>
      <c r="M21" s="176" t="s">
        <v>139</v>
      </c>
    </row>
    <row r="22" spans="1:13" ht="18" customHeight="1">
      <c r="A22" s="173" t="s">
        <v>93</v>
      </c>
      <c r="B22" s="173">
        <f>+Winners!B21+1</f>
        <v>21</v>
      </c>
      <c r="C22" s="176" t="s">
        <v>80</v>
      </c>
      <c r="D22" s="176" t="s">
        <v>131</v>
      </c>
      <c r="E22" s="176" t="s">
        <v>16</v>
      </c>
      <c r="F22" s="176" t="s">
        <v>131</v>
      </c>
      <c r="G22" s="176" t="s">
        <v>16</v>
      </c>
      <c r="H22" s="176" t="s">
        <v>13</v>
      </c>
      <c r="I22" s="176" t="s">
        <v>86</v>
      </c>
      <c r="J22" s="176"/>
      <c r="K22" s="176"/>
      <c r="L22" s="176" t="s">
        <v>138</v>
      </c>
      <c r="M22" s="176" t="s">
        <v>140</v>
      </c>
    </row>
    <row r="23" spans="1:13" ht="18" customHeight="1">
      <c r="A23" s="173" t="s">
        <v>91</v>
      </c>
      <c r="B23" s="173">
        <f>+Winners!B22+1</f>
        <v>22</v>
      </c>
      <c r="C23" s="176" t="s">
        <v>135</v>
      </c>
      <c r="D23" s="176" t="s">
        <v>141</v>
      </c>
      <c r="E23" s="176" t="s">
        <v>35</v>
      </c>
      <c r="F23" s="176" t="s">
        <v>131</v>
      </c>
      <c r="G23" s="176" t="s">
        <v>131</v>
      </c>
      <c r="H23" s="176" t="s">
        <v>80</v>
      </c>
      <c r="I23" s="176" t="s">
        <v>80</v>
      </c>
      <c r="J23" s="176" t="s">
        <v>31</v>
      </c>
      <c r="K23" s="176" t="s">
        <v>80</v>
      </c>
      <c r="L23" s="180" t="s">
        <v>142</v>
      </c>
      <c r="M23" s="176" t="s">
        <v>143</v>
      </c>
    </row>
    <row r="24" spans="1:13" ht="18" customHeight="1">
      <c r="A24" s="173" t="s">
        <v>90</v>
      </c>
      <c r="B24" s="173">
        <f>+Winners!B23+1</f>
        <v>23</v>
      </c>
      <c r="C24" s="176" t="s">
        <v>80</v>
      </c>
      <c r="D24" s="176" t="s">
        <v>16</v>
      </c>
      <c r="E24" s="176" t="s">
        <v>83</v>
      </c>
      <c r="F24" s="176" t="s">
        <v>32</v>
      </c>
      <c r="G24" s="176" t="s">
        <v>35</v>
      </c>
      <c r="H24" s="176" t="s">
        <v>144</v>
      </c>
      <c r="I24" s="176"/>
      <c r="J24" s="176"/>
      <c r="K24" s="176" t="s">
        <v>35</v>
      </c>
      <c r="L24" s="180" t="s">
        <v>145</v>
      </c>
      <c r="M24" s="176" t="s">
        <v>146</v>
      </c>
    </row>
    <row r="25" spans="1:13" ht="18" customHeight="1">
      <c r="A25" s="173" t="s">
        <v>89</v>
      </c>
      <c r="B25" s="173">
        <f>+Winners!B24+1</f>
        <v>24</v>
      </c>
      <c r="C25" s="176" t="s">
        <v>35</v>
      </c>
      <c r="D25" s="176" t="s">
        <v>147</v>
      </c>
      <c r="E25" s="176" t="s">
        <v>19</v>
      </c>
      <c r="F25" s="176" t="s">
        <v>32</v>
      </c>
      <c r="G25" s="176" t="s">
        <v>86</v>
      </c>
      <c r="H25" s="176" t="s">
        <v>31</v>
      </c>
      <c r="I25" s="176"/>
      <c r="J25" s="176"/>
      <c r="K25" s="176" t="s">
        <v>83</v>
      </c>
      <c r="L25" s="180" t="s">
        <v>148</v>
      </c>
      <c r="M25" s="176" t="s">
        <v>143</v>
      </c>
    </row>
    <row r="26" spans="1:13" ht="18" customHeight="1">
      <c r="A26" s="173" t="s">
        <v>87</v>
      </c>
      <c r="B26" s="173">
        <f>+Winners!B25+1</f>
        <v>25</v>
      </c>
      <c r="C26" s="176" t="s">
        <v>12</v>
      </c>
      <c r="D26" s="176" t="s">
        <v>17</v>
      </c>
      <c r="E26" s="176" t="s">
        <v>80</v>
      </c>
      <c r="F26" s="176" t="s">
        <v>17</v>
      </c>
      <c r="G26" s="176" t="s">
        <v>19</v>
      </c>
      <c r="H26" s="176" t="s">
        <v>83</v>
      </c>
      <c r="I26" s="176"/>
      <c r="J26" s="176"/>
      <c r="K26" s="176" t="s">
        <v>19</v>
      </c>
      <c r="L26" s="180" t="s">
        <v>149</v>
      </c>
      <c r="M26" s="180" t="s">
        <v>150</v>
      </c>
    </row>
    <row r="27" spans="1:13" ht="18" customHeight="1">
      <c r="A27" s="173" t="s">
        <v>151</v>
      </c>
      <c r="B27" s="173">
        <f>+Winners!B26+1</f>
        <v>26</v>
      </c>
      <c r="C27" s="176" t="s">
        <v>16</v>
      </c>
      <c r="D27" s="176" t="s">
        <v>18</v>
      </c>
      <c r="E27" s="176" t="s">
        <v>17</v>
      </c>
      <c r="F27" s="176" t="s">
        <v>15</v>
      </c>
      <c r="G27" s="176" t="s">
        <v>31</v>
      </c>
      <c r="H27" s="176" t="s">
        <v>83</v>
      </c>
      <c r="I27" s="181"/>
      <c r="J27" s="176"/>
      <c r="K27" s="176" t="s">
        <v>31</v>
      </c>
      <c r="L27" s="180" t="s">
        <v>152</v>
      </c>
      <c r="M27" s="180" t="s">
        <v>153</v>
      </c>
    </row>
    <row r="28" spans="1:13" ht="18" customHeight="1">
      <c r="A28" s="173" t="s">
        <v>82</v>
      </c>
      <c r="B28" s="173">
        <f>+Winners!B27+1</f>
        <v>27</v>
      </c>
      <c r="C28" s="176" t="s">
        <v>86</v>
      </c>
      <c r="D28" s="176" t="s">
        <v>35</v>
      </c>
      <c r="E28" s="176" t="s">
        <v>86</v>
      </c>
      <c r="F28" s="176" t="s">
        <v>17</v>
      </c>
      <c r="G28" s="176" t="s">
        <v>16</v>
      </c>
      <c r="H28" s="176" t="s">
        <v>13</v>
      </c>
      <c r="I28" s="181"/>
      <c r="J28" s="176"/>
      <c r="K28" s="176" t="s">
        <v>16</v>
      </c>
      <c r="L28" s="180" t="s">
        <v>154</v>
      </c>
      <c r="M28" s="180" t="s">
        <v>155</v>
      </c>
    </row>
    <row r="29" spans="1:13" ht="18" customHeight="1">
      <c r="A29" s="173" t="s">
        <v>81</v>
      </c>
      <c r="B29" s="173">
        <f>+Winners!B28+1</f>
        <v>28</v>
      </c>
      <c r="C29" s="176" t="s">
        <v>16</v>
      </c>
      <c r="D29" s="176" t="s">
        <v>15</v>
      </c>
      <c r="E29" s="176" t="s">
        <v>17</v>
      </c>
      <c r="F29" s="176" t="s">
        <v>36</v>
      </c>
      <c r="G29" s="176" t="s">
        <v>14</v>
      </c>
      <c r="H29" s="176" t="s">
        <v>31</v>
      </c>
      <c r="I29" s="181"/>
      <c r="J29" s="176"/>
      <c r="K29" s="176" t="s">
        <v>36</v>
      </c>
      <c r="L29" s="180" t="s">
        <v>156</v>
      </c>
      <c r="M29" s="180" t="s">
        <v>157</v>
      </c>
    </row>
    <row r="30" spans="1:13" ht="18" customHeight="1">
      <c r="A30" s="173" t="s">
        <v>79</v>
      </c>
      <c r="B30" s="173">
        <f>+Winners!B29+1</f>
        <v>29</v>
      </c>
      <c r="C30" s="176" t="s">
        <v>31</v>
      </c>
      <c r="D30" s="176" t="s">
        <v>19</v>
      </c>
      <c r="E30" s="176" t="s">
        <v>12</v>
      </c>
      <c r="F30" s="176" t="s">
        <v>31</v>
      </c>
      <c r="G30" s="176" t="s">
        <v>12</v>
      </c>
      <c r="H30" s="176" t="s">
        <v>34</v>
      </c>
      <c r="I30" s="181"/>
      <c r="J30" s="176"/>
      <c r="K30" s="176" t="s">
        <v>34</v>
      </c>
      <c r="L30" s="180" t="s">
        <v>158</v>
      </c>
      <c r="M30" s="180" t="s">
        <v>155</v>
      </c>
    </row>
    <row r="31" spans="1:13" ht="18" customHeight="1">
      <c r="A31" s="173" t="s">
        <v>78</v>
      </c>
      <c r="B31" s="173">
        <f>+Winners!B30+1</f>
        <v>30</v>
      </c>
      <c r="C31" s="176" t="s">
        <v>16</v>
      </c>
      <c r="D31" s="176" t="s">
        <v>18</v>
      </c>
      <c r="E31" s="176" t="s">
        <v>19</v>
      </c>
      <c r="F31" s="176" t="s">
        <v>34</v>
      </c>
      <c r="G31" s="176" t="s">
        <v>31</v>
      </c>
      <c r="H31" s="176" t="s">
        <v>137</v>
      </c>
      <c r="I31" s="181"/>
      <c r="J31" s="176"/>
      <c r="K31" s="176" t="s">
        <v>31</v>
      </c>
      <c r="L31" s="180" t="s">
        <v>159</v>
      </c>
      <c r="M31" s="180" t="s">
        <v>160</v>
      </c>
    </row>
    <row r="32" spans="1:13" ht="18" customHeight="1">
      <c r="A32" s="173" t="s">
        <v>77</v>
      </c>
      <c r="B32" s="173">
        <f>+Winners!B31+1</f>
        <v>31</v>
      </c>
      <c r="C32" s="176" t="s">
        <v>16</v>
      </c>
      <c r="D32" s="176" t="s">
        <v>13</v>
      </c>
      <c r="E32" s="176" t="s">
        <v>12</v>
      </c>
      <c r="F32" s="176" t="s">
        <v>33</v>
      </c>
      <c r="G32" s="176" t="s">
        <v>13</v>
      </c>
      <c r="H32" s="176" t="s">
        <v>161</v>
      </c>
      <c r="I32" s="181"/>
      <c r="J32" s="176"/>
      <c r="K32" s="176" t="s">
        <v>16</v>
      </c>
      <c r="L32" s="180" t="s">
        <v>162</v>
      </c>
      <c r="M32" s="180" t="s">
        <v>163</v>
      </c>
    </row>
    <row r="33" spans="1:13" ht="18" customHeight="1">
      <c r="A33" s="173" t="s">
        <v>75</v>
      </c>
      <c r="B33" s="173">
        <f>+Winners!B32+1</f>
        <v>32</v>
      </c>
      <c r="C33" s="176" t="s">
        <v>14</v>
      </c>
      <c r="D33" s="176" t="s">
        <v>38</v>
      </c>
      <c r="E33" s="176"/>
      <c r="F33" s="176"/>
      <c r="G33" s="176" t="s">
        <v>18</v>
      </c>
      <c r="H33" s="176" t="s">
        <v>17</v>
      </c>
      <c r="I33" s="181"/>
      <c r="J33" s="176"/>
      <c r="K33" s="176"/>
      <c r="L33" s="176" t="s">
        <v>164</v>
      </c>
      <c r="M33" s="180" t="s">
        <v>165</v>
      </c>
    </row>
    <row r="34" spans="1:13" ht="18" customHeight="1">
      <c r="A34" s="173" t="s">
        <v>166</v>
      </c>
      <c r="B34" s="173">
        <f>+Winners!B33+1</f>
        <v>33</v>
      </c>
      <c r="C34" s="176"/>
      <c r="D34" s="176"/>
      <c r="E34" s="176"/>
      <c r="F34" s="176"/>
      <c r="G34" s="176"/>
      <c r="H34" s="176"/>
      <c r="I34" s="181"/>
      <c r="J34" s="176"/>
      <c r="K34" s="176"/>
      <c r="L34" s="180"/>
      <c r="M34" s="180"/>
    </row>
    <row r="35" spans="1:13" ht="18" customHeight="1">
      <c r="A35" s="173" t="s">
        <v>167</v>
      </c>
      <c r="B35" s="173">
        <f>+Winners!B34+1</f>
        <v>34</v>
      </c>
      <c r="C35" s="176"/>
      <c r="D35" s="176"/>
      <c r="E35" s="176"/>
      <c r="F35" s="176"/>
      <c r="G35" s="176"/>
      <c r="H35" s="176"/>
      <c r="I35" s="181"/>
      <c r="J35" s="176"/>
      <c r="K35" s="176"/>
      <c r="L35" s="180"/>
      <c r="M35" s="180"/>
    </row>
    <row r="36" spans="1:13" ht="18" customHeight="1">
      <c r="A36" s="173" t="s">
        <v>168</v>
      </c>
      <c r="B36" s="173">
        <f>+Winners!B35+1</f>
        <v>35</v>
      </c>
      <c r="C36" s="176"/>
      <c r="D36" s="176"/>
      <c r="E36" s="176"/>
      <c r="F36" s="176"/>
      <c r="G36" s="176"/>
      <c r="H36" s="176"/>
      <c r="I36" s="181"/>
      <c r="J36" s="176"/>
      <c r="K36" s="176"/>
      <c r="L36" s="180"/>
      <c r="M36" s="180"/>
    </row>
    <row r="37" spans="1:13" ht="18" customHeight="1">
      <c r="A37" s="173" t="s">
        <v>169</v>
      </c>
      <c r="B37" s="173">
        <f>+Winners!B36+1</f>
        <v>36</v>
      </c>
      <c r="C37" s="176"/>
      <c r="D37" s="176"/>
      <c r="E37" s="176"/>
      <c r="F37" s="176"/>
      <c r="G37" s="176"/>
      <c r="H37" s="176"/>
      <c r="I37" s="181"/>
      <c r="J37" s="176"/>
      <c r="K37" s="176"/>
      <c r="L37" s="180"/>
      <c r="M37" s="180"/>
    </row>
    <row r="38" spans="1:13" ht="18" customHeight="1">
      <c r="A38" s="173" t="s">
        <v>170</v>
      </c>
      <c r="B38" s="173">
        <f>+Winners!B37+1</f>
        <v>37</v>
      </c>
      <c r="C38" s="176"/>
      <c r="D38" s="176"/>
      <c r="E38" s="176"/>
      <c r="F38" s="176"/>
      <c r="G38" s="176"/>
      <c r="H38" s="179"/>
      <c r="I38" s="181"/>
      <c r="J38" s="176"/>
      <c r="K38" s="176"/>
      <c r="L38" s="180"/>
      <c r="M38" s="180"/>
    </row>
    <row r="39" spans="1:13" ht="18" customHeight="1">
      <c r="A39" s="173" t="s">
        <v>171</v>
      </c>
      <c r="B39" s="173">
        <f>+Winners!B38+1</f>
        <v>38</v>
      </c>
      <c r="C39" s="176"/>
      <c r="D39" s="176"/>
      <c r="E39" s="176"/>
      <c r="F39" s="176"/>
      <c r="G39" s="176"/>
      <c r="H39" s="179"/>
      <c r="I39" s="181"/>
      <c r="J39" s="176"/>
      <c r="K39" s="176"/>
      <c r="L39" s="180"/>
      <c r="M39" s="180"/>
    </row>
    <row r="40" spans="1:13" ht="18" customHeight="1">
      <c r="A40" s="173" t="s">
        <v>172</v>
      </c>
      <c r="B40" s="173">
        <f>+Winners!B39+1</f>
        <v>39</v>
      </c>
      <c r="C40" s="176"/>
      <c r="D40" s="176"/>
      <c r="E40" s="176"/>
      <c r="F40" s="176"/>
      <c r="G40" s="176"/>
      <c r="H40" s="179"/>
      <c r="I40" s="181"/>
      <c r="J40" s="176"/>
      <c r="K40" s="176"/>
      <c r="L40" s="180"/>
      <c r="M40" s="180"/>
    </row>
    <row r="41" spans="1:13" ht="18" customHeight="1">
      <c r="A41" s="173" t="s">
        <v>173</v>
      </c>
      <c r="B41" s="173">
        <f>+Winners!B40+1</f>
        <v>40</v>
      </c>
      <c r="C41" s="176"/>
      <c r="D41" s="176"/>
      <c r="E41" s="176"/>
      <c r="F41" s="176"/>
      <c r="G41" s="176"/>
      <c r="H41" s="179"/>
      <c r="I41" s="181"/>
      <c r="J41" s="176"/>
      <c r="K41" s="176"/>
      <c r="L41" s="180"/>
      <c r="M41" s="180"/>
    </row>
    <row r="42" spans="1:13" ht="18" customHeight="1">
      <c r="A42" s="173" t="s">
        <v>174</v>
      </c>
      <c r="B42" s="173">
        <f>+Winners!B41+1</f>
        <v>41</v>
      </c>
      <c r="C42" s="176"/>
      <c r="D42" s="176"/>
      <c r="E42" s="176"/>
      <c r="F42" s="176"/>
      <c r="G42" s="176"/>
      <c r="H42" s="179"/>
      <c r="I42" s="181"/>
      <c r="J42" s="176"/>
      <c r="K42" s="176"/>
      <c r="L42" s="180"/>
      <c r="M42" s="180"/>
    </row>
    <row r="43" spans="1:13" ht="18" customHeight="1">
      <c r="A43" s="173" t="s">
        <v>175</v>
      </c>
      <c r="B43" s="173">
        <f>+Winners!B42+1</f>
        <v>42</v>
      </c>
      <c r="C43" s="176"/>
      <c r="D43" s="176"/>
      <c r="E43" s="176"/>
      <c r="F43" s="176"/>
      <c r="G43" s="176"/>
      <c r="H43" s="179"/>
      <c r="I43" s="181"/>
      <c r="J43" s="176"/>
      <c r="K43" s="176"/>
      <c r="L43" s="180"/>
      <c r="M43" s="180"/>
    </row>
    <row r="44" spans="1:13" ht="18" customHeight="1">
      <c r="A44" s="173" t="s">
        <v>176</v>
      </c>
      <c r="B44" s="173">
        <f>+Winners!B43+1</f>
        <v>43</v>
      </c>
      <c r="C44" s="176"/>
      <c r="D44" s="176"/>
      <c r="E44" s="176"/>
      <c r="F44" s="176"/>
      <c r="G44" s="176"/>
      <c r="H44" s="179"/>
      <c r="I44" s="181"/>
      <c r="J44" s="176"/>
      <c r="K44" s="176"/>
      <c r="L44" s="180"/>
      <c r="M44" s="180"/>
    </row>
    <row r="45" spans="1:13" ht="18" customHeight="1">
      <c r="A45" s="173" t="s">
        <v>177</v>
      </c>
      <c r="B45" s="173">
        <f>+Winners!B44+1</f>
        <v>44</v>
      </c>
      <c r="C45" s="176"/>
      <c r="D45" s="176"/>
      <c r="E45" s="176"/>
      <c r="F45" s="176"/>
      <c r="G45" s="176"/>
      <c r="H45" s="179"/>
      <c r="I45" s="181"/>
      <c r="J45" s="176"/>
      <c r="K45" s="176"/>
      <c r="L45" s="180"/>
      <c r="M45" s="180"/>
    </row>
    <row r="46" spans="1:13" ht="18" customHeight="1">
      <c r="A46" s="173" t="s">
        <v>178</v>
      </c>
      <c r="B46" s="173">
        <f>+Winners!B45+1</f>
        <v>45</v>
      </c>
      <c r="C46" s="176"/>
      <c r="D46" s="176"/>
      <c r="E46" s="176"/>
      <c r="F46" s="176"/>
      <c r="G46" s="176"/>
      <c r="H46" s="179"/>
      <c r="I46" s="181"/>
      <c r="J46" s="176"/>
      <c r="K46" s="176"/>
      <c r="L46" s="180"/>
      <c r="M46" s="180"/>
    </row>
    <row r="47" spans="1:13" ht="18" customHeight="1">
      <c r="A47" s="173" t="s">
        <v>179</v>
      </c>
      <c r="B47" s="173">
        <f>+Winners!B46+1</f>
        <v>46</v>
      </c>
      <c r="C47" s="176"/>
      <c r="D47" s="176"/>
      <c r="E47" s="176"/>
      <c r="F47" s="176"/>
      <c r="G47" s="176"/>
      <c r="H47" s="179"/>
      <c r="I47" s="181"/>
      <c r="J47" s="176"/>
      <c r="K47" s="176"/>
      <c r="L47" s="180"/>
      <c r="M47" s="180"/>
    </row>
    <row r="48" spans="1:13" ht="18" customHeight="1">
      <c r="A48" s="173" t="s">
        <v>180</v>
      </c>
      <c r="B48" s="173">
        <f>+Winners!B47+1</f>
        <v>47</v>
      </c>
      <c r="C48" s="176"/>
      <c r="D48" s="176"/>
      <c r="E48" s="176"/>
      <c r="F48" s="176"/>
      <c r="G48" s="176"/>
      <c r="H48" s="179"/>
      <c r="I48" s="181"/>
      <c r="J48" s="176"/>
      <c r="K48" s="176"/>
      <c r="L48" s="180"/>
      <c r="M48" s="180"/>
    </row>
    <row r="49" spans="1:13" ht="18" customHeight="1">
      <c r="A49" s="173" t="s">
        <v>181</v>
      </c>
      <c r="B49" s="173">
        <f>+Winners!B48+1</f>
        <v>48</v>
      </c>
      <c r="C49" s="176"/>
      <c r="D49" s="176"/>
      <c r="E49" s="176"/>
      <c r="F49" s="176"/>
      <c r="G49" s="176"/>
      <c r="H49" s="179"/>
      <c r="I49" s="181"/>
      <c r="J49" s="176"/>
      <c r="K49" s="176"/>
      <c r="L49" s="180"/>
      <c r="M49" s="180"/>
    </row>
    <row r="50" spans="1:13" ht="18" customHeight="1">
      <c r="A50" s="173" t="s">
        <v>182</v>
      </c>
      <c r="B50" s="173">
        <f>+Winners!B49+1</f>
        <v>49</v>
      </c>
      <c r="C50" s="176"/>
      <c r="D50" s="176"/>
      <c r="E50" s="176"/>
      <c r="F50" s="176"/>
      <c r="G50" s="176"/>
      <c r="H50" s="179"/>
      <c r="I50" s="181"/>
      <c r="J50" s="176"/>
      <c r="K50" s="176"/>
      <c r="L50" s="180"/>
      <c r="M50" s="180"/>
    </row>
    <row r="51" spans="1:13" ht="18" customHeight="1">
      <c r="A51" s="173" t="s">
        <v>183</v>
      </c>
      <c r="B51" s="173">
        <f>+Winners!B50+1</f>
        <v>50</v>
      </c>
      <c r="C51" s="176"/>
      <c r="D51" s="176"/>
      <c r="E51" s="176"/>
      <c r="F51" s="176"/>
      <c r="G51" s="176"/>
      <c r="H51" s="179"/>
      <c r="I51" s="181"/>
      <c r="J51" s="176"/>
      <c r="K51" s="176"/>
      <c r="L51" s="180"/>
      <c r="M51" s="180"/>
    </row>
    <row r="52" spans="1:13" ht="18" customHeight="1">
      <c r="A52" s="173" t="s">
        <v>184</v>
      </c>
      <c r="B52" s="173">
        <f>+Winners!B51+1</f>
        <v>51</v>
      </c>
      <c r="C52" s="176"/>
      <c r="D52" s="176"/>
      <c r="E52" s="176"/>
      <c r="F52" s="176"/>
      <c r="G52" s="176"/>
      <c r="H52" s="179"/>
      <c r="I52" s="181"/>
      <c r="J52" s="176"/>
      <c r="K52" s="176"/>
      <c r="L52" s="180"/>
      <c r="M52" s="180"/>
    </row>
    <row r="53" spans="1:13" ht="18" customHeight="1">
      <c r="A53" s="173" t="s">
        <v>185</v>
      </c>
      <c r="B53" s="173">
        <f>+Winners!B52+1</f>
        <v>52</v>
      </c>
      <c r="C53" s="176"/>
      <c r="D53" s="176"/>
      <c r="E53" s="176"/>
      <c r="F53" s="176"/>
      <c r="G53" s="176"/>
      <c r="H53" s="179"/>
      <c r="I53" s="181"/>
      <c r="J53" s="176"/>
      <c r="K53" s="176"/>
      <c r="L53" s="180"/>
      <c r="M53" s="1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Potters Bar Cribbage League - Winners</dc:title>
  <dc:subject/>
  <dc:creator>les berry</dc:creator>
  <cp:keywords/>
  <dc:description/>
  <cp:lastModifiedBy/>
  <cp:lastPrinted>2007-06-05T06:41:59Z</cp:lastPrinted>
  <dcterms:created xsi:type="dcterms:W3CDTF">2004-01-16T11:46:11Z</dcterms:created>
  <dcterms:modified xsi:type="dcterms:W3CDTF">2016-07-25T18:26:25Z</dcterms:modified>
  <cp:category/>
  <cp:version/>
  <cp:contentType/>
  <cp:contentStatus/>
  <cp:revision>109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